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IRIL\"/>
    </mc:Choice>
  </mc:AlternateContent>
  <xr:revisionPtr revIDLastSave="0" documentId="8_{B95FBC8A-72B6-4DB4-93DD-164947C3F140}" xr6:coauthVersionLast="36" xr6:coauthVersionMax="36" xr10:uidLastSave="{00000000-0000-0000-0000-000000000000}"/>
  <bookViews>
    <workbookView xWindow="0" yWindow="0" windowWidth="24000" windowHeight="9525" xr2:uid="{6E8B9284-45C4-4ACB-810E-54D0589E794C}"/>
  </bookViews>
  <sheets>
    <sheet name="OZEiE  II st. ni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J13" i="1" s="1"/>
  <c r="I7" i="1"/>
  <c r="J7" i="1"/>
  <c r="I8" i="1"/>
  <c r="J8" i="1"/>
  <c r="I9" i="1"/>
  <c r="J9" i="1"/>
  <c r="I10" i="1"/>
  <c r="J10" i="1"/>
  <c r="I11" i="1"/>
  <c r="J11" i="1"/>
  <c r="I12" i="1"/>
  <c r="J12" i="1"/>
  <c r="B13" i="1"/>
  <c r="C13" i="1"/>
  <c r="D13" i="1"/>
  <c r="E13" i="1"/>
  <c r="F13" i="1"/>
  <c r="G13" i="1"/>
  <c r="H13" i="1"/>
  <c r="I13" i="1"/>
  <c r="I15" i="1"/>
  <c r="I24" i="1" s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B24" i="1"/>
  <c r="B40" i="1" s="1"/>
  <c r="C24" i="1"/>
  <c r="D24" i="1"/>
  <c r="D40" i="1" s="1"/>
  <c r="E41" i="1" s="1"/>
  <c r="E24" i="1"/>
  <c r="F24" i="1"/>
  <c r="F40" i="1" s="1"/>
  <c r="F41" i="1" s="1"/>
  <c r="G24" i="1"/>
  <c r="H24" i="1"/>
  <c r="H40" i="1" s="1"/>
  <c r="H41" i="1" s="1"/>
  <c r="J24" i="1"/>
  <c r="I26" i="1"/>
  <c r="J26" i="1"/>
  <c r="J32" i="1" s="1"/>
  <c r="I27" i="1"/>
  <c r="J27" i="1"/>
  <c r="I28" i="1"/>
  <c r="J28" i="1"/>
  <c r="I29" i="1"/>
  <c r="J29" i="1"/>
  <c r="I30" i="1"/>
  <c r="J30" i="1"/>
  <c r="I31" i="1"/>
  <c r="J31" i="1"/>
  <c r="B32" i="1"/>
  <c r="C32" i="1"/>
  <c r="D32" i="1"/>
  <c r="E32" i="1"/>
  <c r="F32" i="1"/>
  <c r="G32" i="1"/>
  <c r="H32" i="1"/>
  <c r="I32" i="1"/>
  <c r="I34" i="1"/>
  <c r="I39" i="1" s="1"/>
  <c r="J34" i="1"/>
  <c r="I35" i="1"/>
  <c r="J35" i="1"/>
  <c r="I36" i="1"/>
  <c r="J36" i="1"/>
  <c r="I37" i="1"/>
  <c r="J37" i="1"/>
  <c r="I38" i="1"/>
  <c r="J38" i="1"/>
  <c r="B39" i="1"/>
  <c r="C39" i="1"/>
  <c r="D39" i="1"/>
  <c r="E39" i="1"/>
  <c r="F39" i="1"/>
  <c r="G39" i="1"/>
  <c r="H39" i="1"/>
  <c r="J39" i="1"/>
  <c r="C40" i="1"/>
  <c r="E40" i="1"/>
  <c r="G40" i="1"/>
  <c r="G41" i="1" s="1"/>
</calcChain>
</file>

<file path=xl/sharedStrings.xml><?xml version="1.0" encoding="utf-8"?>
<sst xmlns="http://schemas.openxmlformats.org/spreadsheetml/2006/main" count="77" uniqueCount="48">
  <si>
    <t>Ogółem godzin w semestrach 1 - 4</t>
  </si>
  <si>
    <t xml:space="preserve">Σ   </t>
  </si>
  <si>
    <t>e</t>
  </si>
  <si>
    <t>Praca magisterska i egzamin dyplomowy</t>
  </si>
  <si>
    <t>z</t>
  </si>
  <si>
    <t>Seminarium dyplomowe 2</t>
  </si>
  <si>
    <t>Biodegradowalne materiały opakowaniowe</t>
  </si>
  <si>
    <t>Fizyka współczesna</t>
  </si>
  <si>
    <t>Przedmiot do wyboru - blok c</t>
  </si>
  <si>
    <t>SEMESTR IV - 5 zjazdów</t>
  </si>
  <si>
    <t>Seminarium dyplomowe 1</t>
  </si>
  <si>
    <t xml:space="preserve">Pojazdy specjalne i urządzenia załadowcze </t>
  </si>
  <si>
    <t xml:space="preserve">Energetyczne wykorzystanie produktów ubocznych przemysłu spożywczego </t>
  </si>
  <si>
    <t xml:space="preserve">Termodynamiczne procesy spalania </t>
  </si>
  <si>
    <t>Przedmiot humanistyczny/społeczny 3: Prawo energetyczne</t>
  </si>
  <si>
    <t>Infrastruktura energetyczna</t>
  </si>
  <si>
    <t>SEMESTR III - 7 zjazdów</t>
  </si>
  <si>
    <t>Transport ekologiczny</t>
  </si>
  <si>
    <t>Źródła finansowania i potencjał odnawialnych źródeł energii</t>
  </si>
  <si>
    <r>
      <t xml:space="preserve">Przedmiot humanistyczny/społeczny 2 </t>
    </r>
    <r>
      <rPr>
        <sz val="9"/>
        <color rgb="FF222222"/>
        <rFont val="Arial Narrow"/>
        <family val="2"/>
        <charset val="238"/>
      </rPr>
      <t>(Etyczne uwarunkowania produkcji żywności, Lublin miasto w którym studiuję, Marketing)</t>
    </r>
  </si>
  <si>
    <t>Energetyczna degradacja środowiska</t>
  </si>
  <si>
    <t xml:space="preserve">Procedury analityczne w ekoenergetyce </t>
  </si>
  <si>
    <t>Gospodarka obiegu zamkniętego</t>
  </si>
  <si>
    <t>Budownictwo energooszczędne i prawo budowlane</t>
  </si>
  <si>
    <t>Energooszczędne technologie w przemyśle spożywczym</t>
  </si>
  <si>
    <t>Przedmiot do wyboru - blok b</t>
  </si>
  <si>
    <t>SEMESTR II - 8 zjazdów</t>
  </si>
  <si>
    <t xml:space="preserve">Przedmiot humanistyczny/społeczny 1: Systemy zarządzania i zapewnienia jakości </t>
  </si>
  <si>
    <t>Planowanie infrastruktury technicznej obszarów wiejskich</t>
  </si>
  <si>
    <t>Projektowanie systemów technicznych</t>
  </si>
  <si>
    <t xml:space="preserve">Inżynieria wybranych działów produkcji </t>
  </si>
  <si>
    <t>Systemy informatyczne</t>
  </si>
  <si>
    <t>Matematyka ze statystyką</t>
  </si>
  <si>
    <t>Przedmiot do wyboru - blok a</t>
  </si>
  <si>
    <t xml:space="preserve">Język obcy </t>
  </si>
  <si>
    <t>SEMESTR I - 10 zjazdów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</si>
  <si>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</si>
  <si>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</si>
  <si>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</si>
  <si>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</si>
  <si>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</si>
  <si>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</si>
  <si>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</si>
  <si>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</si>
  <si>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</si>
  <si>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</si>
  <si>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Kierunek inżynieria rolnicza i leśna, specjalność odnawialne  źródła energii i ekoenergetyka, studia niestacjonarne drugiego
stopnia. Rok akademicki 2019/2020, zatwierdzony uchwałą Rady Wydziału dn. 26.04.2019, obowiązuje w semestrze I-IV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</si>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</sst>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name val="Czcionka tekstu podstawowego"/>
      <family val="2"/>
      <charset val="238"/>
    </font>
    <font>
      <sz val="11"/>
      <color rgb="FF222222"/>
      <name val="Arial Narrow"/>
      <family val="2"/>
      <charset val="238"/>
    </font>
    <font>
      <sz val="9"/>
      <color rgb="FF222222"/>
      <name val="Arial Narrow"/>
      <family val="2"/>
      <charset val="238"/>
    </font>
    <font>
      <sz val="11"/>
      <color indexed="8"/>
      <name val="Calibri"/>
      <family val="2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165" fontId="11" fillId="0" borderId="0"/>
  </cellStyleXfs>
  <cellXfs count="73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2" fillId="2" borderId="0" xfId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" fontId="5" fillId="2" borderId="0" xfId="1" applyNumberFormat="1" applyFont="1" applyFill="1" applyBorder="1" applyAlignment="1">
      <alignment horizontal="center"/>
    </xf>
    <xf numFmtId="9" fontId="5" fillId="2" borderId="0" xfId="1" applyNumberFormat="1" applyFont="1" applyFill="1" applyBorder="1" applyAlignment="1">
      <alignment horizontal="center"/>
    </xf>
    <xf numFmtId="1" fontId="2" fillId="2" borderId="0" xfId="1" applyNumberFormat="1" applyFont="1" applyFill="1"/>
    <xf numFmtId="0" fontId="2" fillId="2" borderId="0" xfId="1" applyFont="1" applyFill="1" applyBorder="1" applyAlignment="1"/>
    <xf numFmtId="0" fontId="5" fillId="2" borderId="0" xfId="1" applyFont="1" applyFill="1"/>
    <xf numFmtId="0" fontId="6" fillId="2" borderId="0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Alignment="1">
      <alignment vertical="center"/>
    </xf>
    <xf numFmtId="1" fontId="7" fillId="2" borderId="0" xfId="1" applyNumberFormat="1" applyFont="1" applyFill="1" applyBorder="1" applyAlignment="1">
      <alignment horizontal="left" vertical="center"/>
    </xf>
    <xf numFmtId="1" fontId="7" fillId="2" borderId="4" xfId="1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/>
    </xf>
    <xf numFmtId="1" fontId="7" fillId="2" borderId="5" xfId="1" applyNumberFormat="1" applyFont="1" applyFill="1" applyBorder="1" applyAlignment="1">
      <alignment horizontal="center"/>
    </xf>
    <xf numFmtId="0" fontId="7" fillId="2" borderId="3" xfId="1" applyFont="1" applyFill="1" applyBorder="1" applyAlignment="1">
      <alignment vertical="center"/>
    </xf>
    <xf numFmtId="1" fontId="7" fillId="2" borderId="6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right" vertical="center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0" fontId="1" fillId="2" borderId="0" xfId="1" applyFont="1" applyFill="1"/>
    <xf numFmtId="1" fontId="8" fillId="2" borderId="0" xfId="1" applyNumberFormat="1" applyFont="1" applyFill="1"/>
    <xf numFmtId="0" fontId="6" fillId="2" borderId="1" xfId="1" applyNumberFormat="1" applyFont="1" applyFill="1" applyBorder="1" applyAlignment="1">
      <alignment horizontal="center" vertical="center"/>
    </xf>
    <xf numFmtId="1" fontId="6" fillId="2" borderId="2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2" borderId="8" xfId="1" applyFont="1" applyFill="1" applyBorder="1"/>
    <xf numFmtId="0" fontId="7" fillId="2" borderId="2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right" vertical="center"/>
    </xf>
    <xf numFmtId="0" fontId="8" fillId="2" borderId="0" xfId="1" applyFont="1" applyFill="1"/>
    <xf numFmtId="0" fontId="6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/>
    </xf>
    <xf numFmtId="0" fontId="6" fillId="2" borderId="3" xfId="1" applyFont="1" applyFill="1" applyBorder="1"/>
    <xf numFmtId="0" fontId="7" fillId="2" borderId="10" xfId="1" applyFont="1" applyFill="1" applyBorder="1" applyAlignment="1">
      <alignment horizontal="right" vertical="center"/>
    </xf>
    <xf numFmtId="1" fontId="2" fillId="2" borderId="0" xfId="1" applyNumberFormat="1" applyFont="1" applyFill="1" applyBorder="1" applyAlignment="1">
      <alignment horizontal="center"/>
    </xf>
    <xf numFmtId="1" fontId="6" fillId="2" borderId="3" xfId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wrapText="1"/>
    </xf>
    <xf numFmtId="0" fontId="6" fillId="2" borderId="3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1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right" vertical="center"/>
    </xf>
    <xf numFmtId="0" fontId="2" fillId="2" borderId="1" xfId="1" applyFont="1" applyFill="1" applyBorder="1"/>
    <xf numFmtId="1" fontId="6" fillId="2" borderId="6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165" fontId="7" fillId="2" borderId="7" xfId="2" applyFont="1" applyFill="1" applyBorder="1" applyAlignment="1" applyProtection="1">
      <alignment horizontal="center" vertical="center" textRotation="90"/>
    </xf>
    <xf numFmtId="165" fontId="7" fillId="2" borderId="7" xfId="2" applyFont="1" applyFill="1" applyBorder="1" applyAlignment="1" applyProtection="1">
      <alignment horizontal="center" vertical="center" textRotation="90" wrapText="1"/>
    </xf>
    <xf numFmtId="49" fontId="7" fillId="2" borderId="7" xfId="2" applyNumberFormat="1" applyFont="1" applyFill="1" applyBorder="1" applyAlignment="1" applyProtection="1">
      <alignment horizontal="center" vertical="center" textRotation="90" wrapText="1"/>
    </xf>
    <xf numFmtId="1" fontId="7" fillId="2" borderId="7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</cellXfs>
  <cellStyles count="3">
    <cellStyle name="Normalny" xfId="0" builtinId="0"/>
    <cellStyle name="Normalny 2" xfId="1" xr:uid="{B8AE196C-C1B5-4405-BDD8-48C2419EE2B6}"/>
    <cellStyle name="Walutowy 2" xfId="2" xr:uid="{65914172-523C-49E1-A695-225D056632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835FB-26E9-485E-A252-C72425250A80}">
  <sheetPr>
    <tabColor indexed="50"/>
  </sheetPr>
  <dimension ref="A1:N43"/>
  <sheetViews>
    <sheetView tabSelected="1" zoomScaleNormal="100" workbookViewId="0">
      <selection activeCell="M29" sqref="M29"/>
    </sheetView>
  </sheetViews>
  <sheetFormatPr defaultColWidth="8.625" defaultRowHeight="12.75"/>
  <cols>
    <col min="1" max="1" width="49.375" style="1" customWidth="1"/>
    <col min="2" max="10" width="6" style="1" customWidth="1"/>
    <col min="11" max="16384" width="8.625" style="1"/>
  </cols>
  <sheetData>
    <row r="1" spans="1:14" ht="16.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</row>
    <row r="2" spans="1:14" ht="42.75" customHeight="1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</row>
    <row r="3" spans="1:14" ht="123.75">
      <c r="A3" s="70" t="s">
        <v>45</v>
      </c>
      <c r="B3" s="69" t="s">
        <v>44</v>
      </c>
      <c r="C3" s="67" t="s">
        <v>43</v>
      </c>
      <c r="D3" s="67" t="s">
        <v>42</v>
      </c>
      <c r="E3" s="66" t="s">
        <v>41</v>
      </c>
      <c r="F3" s="68" t="s">
        <v>40</v>
      </c>
      <c r="G3" s="68" t="s">
        <v>39</v>
      </c>
      <c r="H3" s="67" t="s">
        <v>38</v>
      </c>
      <c r="I3" s="66" t="s">
        <v>37</v>
      </c>
      <c r="J3" s="66" t="s">
        <v>36</v>
      </c>
    </row>
    <row r="4" spans="1:14" ht="16.5">
      <c r="A4" s="65" t="s">
        <v>35</v>
      </c>
      <c r="B4" s="64"/>
      <c r="C4" s="64"/>
      <c r="D4" s="64"/>
      <c r="E4" s="64"/>
      <c r="F4" s="64"/>
      <c r="G4" s="64"/>
      <c r="H4" s="64"/>
      <c r="I4" s="64"/>
      <c r="J4" s="63"/>
    </row>
    <row r="5" spans="1:14" ht="16.5">
      <c r="A5" s="30" t="s">
        <v>34</v>
      </c>
      <c r="B5" s="29">
        <v>1</v>
      </c>
      <c r="C5" s="28" t="s">
        <v>4</v>
      </c>
      <c r="D5" s="27">
        <v>15</v>
      </c>
      <c r="E5" s="46"/>
      <c r="F5" s="46"/>
      <c r="G5" s="46">
        <v>15</v>
      </c>
      <c r="H5" s="27"/>
      <c r="I5" s="27">
        <f>ROUND(E5/10,0)</f>
        <v>0</v>
      </c>
      <c r="J5" s="27">
        <f>ROUND((F5+G5+H5)/10,0)</f>
        <v>2</v>
      </c>
      <c r="K5" s="10"/>
    </row>
    <row r="6" spans="1:14" s="44" customFormat="1" ht="16.5">
      <c r="A6" s="30" t="s">
        <v>33</v>
      </c>
      <c r="B6" s="29">
        <v>2</v>
      </c>
      <c r="C6" s="28" t="s">
        <v>4</v>
      </c>
      <c r="D6" s="27">
        <v>15</v>
      </c>
      <c r="E6" s="46">
        <v>7</v>
      </c>
      <c r="F6" s="46">
        <v>3</v>
      </c>
      <c r="G6" s="46">
        <v>5</v>
      </c>
      <c r="H6" s="27"/>
      <c r="I6" s="27">
        <f>ROUND(E6/10,0)</f>
        <v>1</v>
      </c>
      <c r="J6" s="27">
        <f>ROUND((F6+G6+H6)/10,0)</f>
        <v>1</v>
      </c>
      <c r="K6" s="10"/>
      <c r="N6" s="32"/>
    </row>
    <row r="7" spans="1:14" ht="16.5">
      <c r="A7" s="30" t="s">
        <v>32</v>
      </c>
      <c r="B7" s="29">
        <v>3</v>
      </c>
      <c r="C7" s="28" t="s">
        <v>4</v>
      </c>
      <c r="D7" s="27">
        <v>18</v>
      </c>
      <c r="E7" s="46">
        <v>9</v>
      </c>
      <c r="F7" s="46">
        <v>9</v>
      </c>
      <c r="G7" s="46"/>
      <c r="H7" s="27"/>
      <c r="I7" s="27">
        <f>ROUND(E7/10,0)</f>
        <v>1</v>
      </c>
      <c r="J7" s="27">
        <f>ROUND((F7+G7+H7)/10,0)</f>
        <v>1</v>
      </c>
      <c r="K7" s="10"/>
    </row>
    <row r="8" spans="1:14" ht="16.5">
      <c r="A8" s="30" t="s">
        <v>31</v>
      </c>
      <c r="B8" s="29">
        <v>3</v>
      </c>
      <c r="C8" s="28" t="s">
        <v>2</v>
      </c>
      <c r="D8" s="27">
        <v>27</v>
      </c>
      <c r="E8" s="46">
        <v>9</v>
      </c>
      <c r="F8" s="46">
        <v>6</v>
      </c>
      <c r="G8" s="46">
        <v>12</v>
      </c>
      <c r="H8" s="27"/>
      <c r="I8" s="27">
        <f>ROUND(E8/10,0)</f>
        <v>1</v>
      </c>
      <c r="J8" s="27">
        <f>ROUND((F8+G8+H8)/10,0)</f>
        <v>2</v>
      </c>
      <c r="K8" s="10"/>
    </row>
    <row r="9" spans="1:14" ht="16.5">
      <c r="A9" s="30" t="s">
        <v>30</v>
      </c>
      <c r="B9" s="62">
        <v>5</v>
      </c>
      <c r="C9" s="28" t="s">
        <v>4</v>
      </c>
      <c r="D9" s="27">
        <v>36</v>
      </c>
      <c r="E9" s="46">
        <v>18</v>
      </c>
      <c r="F9" s="45">
        <v>6</v>
      </c>
      <c r="G9" s="45">
        <v>12</v>
      </c>
      <c r="H9" s="27"/>
      <c r="I9" s="27">
        <f>ROUND(E9/10,0)</f>
        <v>2</v>
      </c>
      <c r="J9" s="27">
        <f>ROUND((F9+G9+H9)/10,0)</f>
        <v>2</v>
      </c>
      <c r="K9" s="10"/>
    </row>
    <row r="10" spans="1:14" ht="16.5">
      <c r="A10" s="30" t="s">
        <v>29</v>
      </c>
      <c r="B10" s="29">
        <v>4</v>
      </c>
      <c r="C10" s="28" t="s">
        <v>4</v>
      </c>
      <c r="D10" s="27">
        <v>27</v>
      </c>
      <c r="E10" s="46">
        <v>9</v>
      </c>
      <c r="F10" s="45">
        <v>6</v>
      </c>
      <c r="G10" s="45">
        <v>12</v>
      </c>
      <c r="H10" s="27"/>
      <c r="I10" s="27">
        <f>ROUND(E10/10,0)</f>
        <v>1</v>
      </c>
      <c r="J10" s="27">
        <f>ROUND((F10+G10+H10)/10,0)</f>
        <v>2</v>
      </c>
      <c r="K10" s="10"/>
    </row>
    <row r="11" spans="1:14" ht="16.5">
      <c r="A11" s="30" t="s">
        <v>28</v>
      </c>
      <c r="B11" s="29">
        <v>4</v>
      </c>
      <c r="C11" s="28" t="s">
        <v>2</v>
      </c>
      <c r="D11" s="27">
        <v>28</v>
      </c>
      <c r="E11" s="46">
        <v>9</v>
      </c>
      <c r="F11" s="46">
        <v>7</v>
      </c>
      <c r="G11" s="46">
        <v>12</v>
      </c>
      <c r="H11" s="27"/>
      <c r="I11" s="27">
        <f>ROUND(E11/10,0)</f>
        <v>1</v>
      </c>
      <c r="J11" s="27">
        <f>ROUND((F11+G11+H11)/10,0)</f>
        <v>2</v>
      </c>
      <c r="K11" s="10"/>
    </row>
    <row r="12" spans="1:14" ht="16.5">
      <c r="A12" s="61" t="s">
        <v>27</v>
      </c>
      <c r="B12" s="29">
        <v>2</v>
      </c>
      <c r="C12" s="28" t="s">
        <v>4</v>
      </c>
      <c r="D12" s="27">
        <v>18</v>
      </c>
      <c r="E12" s="27">
        <v>18</v>
      </c>
      <c r="F12" s="27"/>
      <c r="G12" s="33"/>
      <c r="H12" s="27"/>
      <c r="I12" s="27">
        <f>ROUND(E12/10,0)</f>
        <v>2</v>
      </c>
      <c r="J12" s="27">
        <f>ROUND((F12+G12+H12)/10,0)</f>
        <v>0</v>
      </c>
      <c r="K12" s="10"/>
    </row>
    <row r="13" spans="1:14" ht="16.5">
      <c r="A13" s="60" t="s">
        <v>1</v>
      </c>
      <c r="B13" s="58">
        <f>SUM(B5:B12)</f>
        <v>24</v>
      </c>
      <c r="C13" s="59">
        <f>COUNTIF(C5:C12,"e")</f>
        <v>2</v>
      </c>
      <c r="D13" s="58">
        <f>SUM(D5:D12)</f>
        <v>184</v>
      </c>
      <c r="E13" s="58">
        <f>SUM(E5:E12)</f>
        <v>79</v>
      </c>
      <c r="F13" s="58">
        <f>SUM(F5:F12)</f>
        <v>37</v>
      </c>
      <c r="G13" s="58">
        <f>SUM(G5:G12)</f>
        <v>68</v>
      </c>
      <c r="H13" s="58">
        <f>SUM(H5:H12)</f>
        <v>0</v>
      </c>
      <c r="I13" s="58">
        <f>SUM(I5:I12)</f>
        <v>9</v>
      </c>
      <c r="J13" s="58">
        <f>SUM(J5:J12)</f>
        <v>12</v>
      </c>
      <c r="K13" s="10"/>
    </row>
    <row r="14" spans="1:14" ht="16.5">
      <c r="A14" s="57" t="s">
        <v>26</v>
      </c>
      <c r="B14" s="56"/>
      <c r="C14" s="56"/>
      <c r="D14" s="56"/>
      <c r="E14" s="56"/>
      <c r="F14" s="56"/>
      <c r="G14" s="56"/>
      <c r="H14" s="56"/>
      <c r="I14" s="56"/>
      <c r="J14" s="55"/>
      <c r="K14" s="10"/>
    </row>
    <row r="15" spans="1:14" s="31" customFormat="1" ht="16.5">
      <c r="A15" s="38" t="s">
        <v>25</v>
      </c>
      <c r="B15" s="37">
        <v>2</v>
      </c>
      <c r="C15" s="36" t="s">
        <v>4</v>
      </c>
      <c r="D15" s="35">
        <v>15</v>
      </c>
      <c r="E15" s="28">
        <v>7</v>
      </c>
      <c r="F15" s="28">
        <v>3</v>
      </c>
      <c r="G15" s="28">
        <v>5</v>
      </c>
      <c r="H15" s="35"/>
      <c r="I15" s="27">
        <f>ROUND(E15/8,0)</f>
        <v>1</v>
      </c>
      <c r="J15" s="27">
        <f>ROUND((F15+G15+H15)/8,0)</f>
        <v>1</v>
      </c>
      <c r="K15" s="10"/>
      <c r="N15" s="32"/>
    </row>
    <row r="16" spans="1:14" ht="16.5">
      <c r="A16" s="54" t="s">
        <v>24</v>
      </c>
      <c r="B16" s="34">
        <v>5</v>
      </c>
      <c r="C16" s="28" t="s">
        <v>2</v>
      </c>
      <c r="D16" s="27">
        <v>28</v>
      </c>
      <c r="E16" s="46">
        <v>8</v>
      </c>
      <c r="F16" s="45">
        <v>6</v>
      </c>
      <c r="G16" s="45">
        <v>14</v>
      </c>
      <c r="H16" s="27"/>
      <c r="I16" s="27">
        <f>ROUND(E16/8,0)</f>
        <v>1</v>
      </c>
      <c r="J16" s="27">
        <f>ROUND((F16+G16+H16)/8,0)</f>
        <v>3</v>
      </c>
      <c r="K16" s="10"/>
      <c r="L16" s="31"/>
      <c r="M16" s="31"/>
    </row>
    <row r="17" spans="1:14" ht="16.5">
      <c r="A17" s="49" t="s">
        <v>23</v>
      </c>
      <c r="B17" s="34">
        <v>2</v>
      </c>
      <c r="C17" s="28" t="s">
        <v>4</v>
      </c>
      <c r="D17" s="27">
        <v>15</v>
      </c>
      <c r="E17" s="27">
        <v>6</v>
      </c>
      <c r="F17" s="27">
        <v>6</v>
      </c>
      <c r="G17" s="46">
        <v>3</v>
      </c>
      <c r="H17" s="27"/>
      <c r="I17" s="27">
        <f>ROUND(E17/8,0)</f>
        <v>1</v>
      </c>
      <c r="J17" s="27">
        <f>ROUND((F17+G17+H17)/8,0)</f>
        <v>1</v>
      </c>
    </row>
    <row r="18" spans="1:14" ht="16.5">
      <c r="A18" s="30" t="s">
        <v>22</v>
      </c>
      <c r="B18" s="29">
        <v>5</v>
      </c>
      <c r="C18" s="28" t="s">
        <v>2</v>
      </c>
      <c r="D18" s="27">
        <v>27</v>
      </c>
      <c r="E18" s="27">
        <v>9</v>
      </c>
      <c r="F18" s="27">
        <v>18</v>
      </c>
      <c r="G18" s="45"/>
      <c r="H18" s="27"/>
      <c r="I18" s="27">
        <f>ROUND(E18/8,0)</f>
        <v>1</v>
      </c>
      <c r="J18" s="27">
        <f>ROUND((F18+G18+H18)/8,0)</f>
        <v>2</v>
      </c>
    </row>
    <row r="19" spans="1:14" ht="16.5">
      <c r="A19" s="30" t="s">
        <v>21</v>
      </c>
      <c r="B19" s="34">
        <v>3</v>
      </c>
      <c r="C19" s="28" t="s">
        <v>2</v>
      </c>
      <c r="D19" s="27">
        <v>21</v>
      </c>
      <c r="E19" s="27">
        <v>9</v>
      </c>
      <c r="F19" s="27">
        <v>3</v>
      </c>
      <c r="G19" s="33">
        <v>9</v>
      </c>
      <c r="H19" s="27"/>
      <c r="I19" s="27">
        <f>ROUND(E19/8,0)</f>
        <v>1</v>
      </c>
      <c r="J19" s="27">
        <f>ROUND((F19+G19+H19)/8,0)</f>
        <v>2</v>
      </c>
      <c r="K19" s="31"/>
    </row>
    <row r="20" spans="1:14" ht="16.5">
      <c r="A20" s="30" t="s">
        <v>20</v>
      </c>
      <c r="B20" s="34">
        <v>1</v>
      </c>
      <c r="C20" s="28" t="s">
        <v>4</v>
      </c>
      <c r="D20" s="27">
        <v>9</v>
      </c>
      <c r="E20" s="27">
        <v>6</v>
      </c>
      <c r="F20" s="27">
        <v>3</v>
      </c>
      <c r="G20" s="33"/>
      <c r="H20" s="27"/>
      <c r="I20" s="27">
        <f>ROUND(E20/8,0)</f>
        <v>1</v>
      </c>
      <c r="J20" s="27">
        <f>ROUND((F20+G20+H20)/8,0)</f>
        <v>0</v>
      </c>
      <c r="K20" s="10"/>
    </row>
    <row r="21" spans="1:14" ht="30.75">
      <c r="A21" s="53" t="s">
        <v>19</v>
      </c>
      <c r="B21" s="52">
        <v>2</v>
      </c>
      <c r="C21" s="47" t="s">
        <v>4</v>
      </c>
      <c r="D21" s="27">
        <v>18</v>
      </c>
      <c r="E21" s="27">
        <v>18</v>
      </c>
      <c r="F21" s="46"/>
      <c r="G21" s="46"/>
      <c r="H21" s="27"/>
      <c r="I21" s="27">
        <f>ROUND(E21/8,0)</f>
        <v>2</v>
      </c>
      <c r="J21" s="27">
        <f>ROUND((F21+G21+H21)/8,0)</f>
        <v>0</v>
      </c>
      <c r="K21" s="10"/>
    </row>
    <row r="22" spans="1:14" ht="16.5">
      <c r="A22" s="49" t="s">
        <v>18</v>
      </c>
      <c r="B22" s="34">
        <v>1</v>
      </c>
      <c r="C22" s="28" t="s">
        <v>4</v>
      </c>
      <c r="D22" s="27">
        <v>9</v>
      </c>
      <c r="E22" s="27">
        <v>6</v>
      </c>
      <c r="F22" s="27">
        <v>3</v>
      </c>
      <c r="G22" s="27"/>
      <c r="H22" s="27"/>
      <c r="I22" s="27">
        <f>ROUND(E22/8,0)</f>
        <v>1</v>
      </c>
      <c r="J22" s="27">
        <f>ROUND((F22+G22+H22)/8,0)</f>
        <v>0</v>
      </c>
      <c r="K22" s="31"/>
    </row>
    <row r="23" spans="1:14" ht="16.5">
      <c r="A23" s="49" t="s">
        <v>17</v>
      </c>
      <c r="B23" s="34">
        <v>3</v>
      </c>
      <c r="C23" s="28" t="s">
        <v>4</v>
      </c>
      <c r="D23" s="27">
        <v>27</v>
      </c>
      <c r="E23" s="46">
        <v>9</v>
      </c>
      <c r="F23" s="45">
        <v>6</v>
      </c>
      <c r="G23" s="45">
        <v>12</v>
      </c>
      <c r="H23" s="27"/>
      <c r="I23" s="27">
        <f>ROUND(E23/8,0)</f>
        <v>1</v>
      </c>
      <c r="J23" s="27">
        <f>ROUND((F23+G23+H23)/8,0)</f>
        <v>2</v>
      </c>
      <c r="L23" s="51"/>
    </row>
    <row r="24" spans="1:14" ht="16.5">
      <c r="A24" s="50" t="s">
        <v>1</v>
      </c>
      <c r="B24" s="25">
        <f>SUM(B15:B23)</f>
        <v>24</v>
      </c>
      <c r="C24" s="42">
        <f>COUNTIF(C15:C23,"e")</f>
        <v>3</v>
      </c>
      <c r="D24" s="25">
        <f>SUM(D15:D23)</f>
        <v>169</v>
      </c>
      <c r="E24" s="25">
        <f>SUM(E15:E23)</f>
        <v>78</v>
      </c>
      <c r="F24" s="25">
        <f>SUM(F15:F23)</f>
        <v>48</v>
      </c>
      <c r="G24" s="25">
        <f>SUM(G15:G23)</f>
        <v>43</v>
      </c>
      <c r="H24" s="25">
        <f>SUM(H15:H23)</f>
        <v>0</v>
      </c>
      <c r="I24" s="25">
        <f>SUM(I15:I23)</f>
        <v>10</v>
      </c>
      <c r="J24" s="25">
        <f>SUM(J15:J23)</f>
        <v>11</v>
      </c>
      <c r="K24" s="10"/>
    </row>
    <row r="25" spans="1:14" ht="16.5">
      <c r="A25" s="41" t="s">
        <v>16</v>
      </c>
      <c r="B25" s="40"/>
      <c r="C25" s="40"/>
      <c r="D25" s="40"/>
      <c r="E25" s="40"/>
      <c r="F25" s="40"/>
      <c r="G25" s="40"/>
      <c r="H25" s="40"/>
      <c r="I25" s="40"/>
      <c r="J25" s="39"/>
      <c r="K25" s="10"/>
    </row>
    <row r="26" spans="1:14" ht="16.5">
      <c r="A26" s="30" t="s">
        <v>15</v>
      </c>
      <c r="B26" s="29">
        <v>4</v>
      </c>
      <c r="C26" s="28" t="s">
        <v>2</v>
      </c>
      <c r="D26" s="27">
        <v>30</v>
      </c>
      <c r="E26" s="46">
        <v>7</v>
      </c>
      <c r="F26" s="46">
        <v>8</v>
      </c>
      <c r="G26" s="46">
        <v>15</v>
      </c>
      <c r="H26" s="27"/>
      <c r="I26" s="27">
        <f>ROUND(E26/7,0)</f>
        <v>1</v>
      </c>
      <c r="J26" s="27">
        <f>ROUND((F26+G26+H26)/7,0)</f>
        <v>3</v>
      </c>
      <c r="K26" s="10"/>
    </row>
    <row r="27" spans="1:14" ht="16.5">
      <c r="A27" s="49" t="s">
        <v>14</v>
      </c>
      <c r="B27" s="48">
        <v>1</v>
      </c>
      <c r="C27" s="47" t="s">
        <v>4</v>
      </c>
      <c r="D27" s="27">
        <v>9</v>
      </c>
      <c r="E27" s="27">
        <v>9</v>
      </c>
      <c r="F27" s="27"/>
      <c r="G27" s="33"/>
      <c r="H27" s="27"/>
      <c r="I27" s="27">
        <f>ROUND(E27/7,0)</f>
        <v>1</v>
      </c>
      <c r="J27" s="27">
        <f>ROUND((F27+G27+H27)/7,0)</f>
        <v>0</v>
      </c>
    </row>
    <row r="28" spans="1:14" ht="16.5">
      <c r="A28" s="30" t="s">
        <v>13</v>
      </c>
      <c r="B28" s="34">
        <v>5</v>
      </c>
      <c r="C28" s="28" t="s">
        <v>4</v>
      </c>
      <c r="D28" s="27">
        <v>27</v>
      </c>
      <c r="E28" s="46">
        <v>9</v>
      </c>
      <c r="F28" s="45">
        <v>6</v>
      </c>
      <c r="G28" s="45">
        <v>12</v>
      </c>
      <c r="H28" s="27"/>
      <c r="I28" s="27">
        <f>ROUND(E28/7,0)</f>
        <v>1</v>
      </c>
      <c r="J28" s="27">
        <f>ROUND((F28+G28+H28)/7,0)</f>
        <v>3</v>
      </c>
      <c r="K28" s="10"/>
    </row>
    <row r="29" spans="1:14" ht="16.5">
      <c r="A29" s="30" t="s">
        <v>12</v>
      </c>
      <c r="B29" s="34">
        <v>5</v>
      </c>
      <c r="C29" s="28" t="s">
        <v>2</v>
      </c>
      <c r="D29" s="27">
        <v>27</v>
      </c>
      <c r="E29" s="46">
        <v>7</v>
      </c>
      <c r="F29" s="45">
        <v>6</v>
      </c>
      <c r="G29" s="45">
        <v>14</v>
      </c>
      <c r="H29" s="27"/>
      <c r="I29" s="27">
        <f>ROUND(E29/7,0)</f>
        <v>1</v>
      </c>
      <c r="J29" s="27">
        <f>ROUND((F29+G29+H29)/7,0)</f>
        <v>3</v>
      </c>
      <c r="K29" s="10"/>
    </row>
    <row r="30" spans="1:14" ht="16.5">
      <c r="A30" s="30" t="s">
        <v>11</v>
      </c>
      <c r="B30" s="34">
        <v>4</v>
      </c>
      <c r="C30" s="28" t="s">
        <v>4</v>
      </c>
      <c r="D30" s="27">
        <v>27</v>
      </c>
      <c r="E30" s="46">
        <v>7</v>
      </c>
      <c r="F30" s="45">
        <v>6</v>
      </c>
      <c r="G30" s="45">
        <v>14</v>
      </c>
      <c r="H30" s="27"/>
      <c r="I30" s="27">
        <f>ROUND(E30/7,0)</f>
        <v>1</v>
      </c>
      <c r="J30" s="27">
        <f>ROUND((F30+G30+H30)/7,0)</f>
        <v>3</v>
      </c>
      <c r="K30" s="10"/>
    </row>
    <row r="31" spans="1:14" s="31" customFormat="1" ht="16.5">
      <c r="A31" s="38" t="s">
        <v>10</v>
      </c>
      <c r="B31" s="34">
        <v>1</v>
      </c>
      <c r="C31" s="28" t="s">
        <v>4</v>
      </c>
      <c r="D31" s="27">
        <v>9</v>
      </c>
      <c r="E31" s="27"/>
      <c r="F31" s="27"/>
      <c r="G31" s="27">
        <v>9</v>
      </c>
      <c r="H31" s="27"/>
      <c r="I31" s="27">
        <f>ROUND(E31/7,0)</f>
        <v>0</v>
      </c>
      <c r="J31" s="27">
        <f>ROUND((F31+G31+H31)/7,0)</f>
        <v>1</v>
      </c>
      <c r="K31" s="10"/>
      <c r="L31" s="44"/>
      <c r="M31" s="44"/>
      <c r="N31" s="32"/>
    </row>
    <row r="32" spans="1:14" ht="16.5">
      <c r="A32" s="43" t="s">
        <v>1</v>
      </c>
      <c r="B32" s="25">
        <f>SUM(B26:B31)</f>
        <v>20</v>
      </c>
      <c r="C32" s="42">
        <f>COUNTIF(C26:C31,"e")</f>
        <v>2</v>
      </c>
      <c r="D32" s="25">
        <f>SUM(D26:D31)</f>
        <v>129</v>
      </c>
      <c r="E32" s="25">
        <f>SUM(E26:E31)</f>
        <v>39</v>
      </c>
      <c r="F32" s="25">
        <f>SUM(F26:F31)</f>
        <v>26</v>
      </c>
      <c r="G32" s="25">
        <f>SUM(G26:G31)</f>
        <v>64</v>
      </c>
      <c r="H32" s="25">
        <f>SUM(H26:H31)</f>
        <v>0</v>
      </c>
      <c r="I32" s="25">
        <f>SUM(I26:I31)</f>
        <v>5</v>
      </c>
      <c r="J32" s="25">
        <f>SUM(J26:J31)</f>
        <v>13</v>
      </c>
      <c r="K32" s="10"/>
    </row>
    <row r="33" spans="1:14" ht="16.5">
      <c r="A33" s="41" t="s">
        <v>9</v>
      </c>
      <c r="B33" s="40"/>
      <c r="C33" s="40"/>
      <c r="D33" s="40"/>
      <c r="E33" s="40"/>
      <c r="F33" s="40"/>
      <c r="G33" s="40"/>
      <c r="H33" s="40"/>
      <c r="I33" s="40"/>
      <c r="J33" s="39"/>
      <c r="K33" s="10"/>
    </row>
    <row r="34" spans="1:14" s="31" customFormat="1" ht="16.5">
      <c r="A34" s="38" t="s">
        <v>8</v>
      </c>
      <c r="B34" s="37">
        <v>2</v>
      </c>
      <c r="C34" s="36" t="s">
        <v>4</v>
      </c>
      <c r="D34" s="35">
        <v>15</v>
      </c>
      <c r="E34" s="28">
        <v>7</v>
      </c>
      <c r="F34" s="28">
        <v>3</v>
      </c>
      <c r="G34" s="28">
        <v>5</v>
      </c>
      <c r="H34" s="35"/>
      <c r="I34" s="27">
        <f>ROUND(E34/5,0)</f>
        <v>1</v>
      </c>
      <c r="J34" s="27">
        <f>ROUND((F34+G34+H34)/5,0)</f>
        <v>2</v>
      </c>
      <c r="K34" s="10"/>
      <c r="N34" s="32"/>
    </row>
    <row r="35" spans="1:14" s="31" customFormat="1" ht="16.5">
      <c r="A35" s="30" t="s">
        <v>7</v>
      </c>
      <c r="B35" s="34">
        <v>1</v>
      </c>
      <c r="C35" s="28" t="s">
        <v>4</v>
      </c>
      <c r="D35" s="27">
        <v>9</v>
      </c>
      <c r="E35" s="27">
        <v>6</v>
      </c>
      <c r="F35" s="27"/>
      <c r="G35" s="33">
        <v>3</v>
      </c>
      <c r="H35" s="27"/>
      <c r="I35" s="27">
        <f>ROUND(E35/5,0)</f>
        <v>1</v>
      </c>
      <c r="J35" s="27">
        <f>ROUND((F35+G35+H35)/5,0)</f>
        <v>1</v>
      </c>
      <c r="N35" s="32"/>
    </row>
    <row r="36" spans="1:14" s="31" customFormat="1" ht="16.5">
      <c r="A36" s="30" t="s">
        <v>6</v>
      </c>
      <c r="B36" s="34">
        <v>2</v>
      </c>
      <c r="C36" s="28" t="s">
        <v>4</v>
      </c>
      <c r="D36" s="27">
        <v>16</v>
      </c>
      <c r="E36" s="27">
        <v>6</v>
      </c>
      <c r="F36" s="27">
        <v>3</v>
      </c>
      <c r="G36" s="33">
        <v>6</v>
      </c>
      <c r="H36" s="27"/>
      <c r="I36" s="27">
        <f>ROUND(E36/5,0)</f>
        <v>1</v>
      </c>
      <c r="J36" s="27">
        <f>ROUND((F36+G36+H36)/5,0)</f>
        <v>2</v>
      </c>
      <c r="K36" s="1"/>
      <c r="N36" s="32"/>
    </row>
    <row r="37" spans="1:14" s="31" customFormat="1" ht="16.5">
      <c r="A37" s="30" t="s">
        <v>5</v>
      </c>
      <c r="B37" s="29">
        <v>2</v>
      </c>
      <c r="C37" s="28" t="s">
        <v>4</v>
      </c>
      <c r="D37" s="27">
        <v>18</v>
      </c>
      <c r="E37" s="27"/>
      <c r="F37" s="27"/>
      <c r="G37" s="33">
        <v>18</v>
      </c>
      <c r="H37" s="27"/>
      <c r="I37" s="27">
        <f>ROUND(E37/5,0)</f>
        <v>0</v>
      </c>
      <c r="J37" s="27">
        <f>ROUND((F37+G37+H37)/5,0)</f>
        <v>4</v>
      </c>
      <c r="K37" s="10"/>
      <c r="N37" s="32"/>
    </row>
    <row r="38" spans="1:14" ht="16.5">
      <c r="A38" s="30" t="s">
        <v>3</v>
      </c>
      <c r="B38" s="29">
        <v>15</v>
      </c>
      <c r="C38" s="28" t="s">
        <v>2</v>
      </c>
      <c r="D38" s="27"/>
      <c r="E38" s="27"/>
      <c r="F38" s="27"/>
      <c r="G38" s="27"/>
      <c r="H38" s="27"/>
      <c r="I38" s="27">
        <f>ROUND(E38/5,0)</f>
        <v>0</v>
      </c>
      <c r="J38" s="27">
        <f>ROUND((F38+G38+H38)/5,0)</f>
        <v>0</v>
      </c>
      <c r="K38" s="10"/>
    </row>
    <row r="39" spans="1:14" ht="16.5">
      <c r="A39" s="26" t="s">
        <v>1</v>
      </c>
      <c r="B39" s="25">
        <f>SUM(B34:B38)</f>
        <v>22</v>
      </c>
      <c r="C39" s="24">
        <f>COUNTIF(C34:C38,"e")</f>
        <v>1</v>
      </c>
      <c r="D39" s="22">
        <f>SUM(D34:D38)</f>
        <v>58</v>
      </c>
      <c r="E39" s="22">
        <f>SUM(E34:E38)</f>
        <v>19</v>
      </c>
      <c r="F39" s="22">
        <f>SUM(F34:F38)</f>
        <v>6</v>
      </c>
      <c r="G39" s="22">
        <f>SUM(G34:G38)</f>
        <v>32</v>
      </c>
      <c r="H39" s="22">
        <f>SUM(H34:H38)</f>
        <v>0</v>
      </c>
      <c r="I39" s="23">
        <f>SUM(I34:I38)</f>
        <v>3</v>
      </c>
      <c r="J39" s="22">
        <f>SUM(J34:J38)</f>
        <v>9</v>
      </c>
      <c r="K39" s="10"/>
    </row>
    <row r="40" spans="1:14" ht="16.5">
      <c r="A40" s="21" t="s">
        <v>0</v>
      </c>
      <c r="B40" s="20">
        <f>B13+B24+B32+B39</f>
        <v>90</v>
      </c>
      <c r="C40" s="19">
        <f>C13+C24+C32+C39</f>
        <v>8</v>
      </c>
      <c r="D40" s="19">
        <f>D13+D24+D32+D39</f>
        <v>540</v>
      </c>
      <c r="E40" s="19">
        <f>E13+E24+E32+E39</f>
        <v>215</v>
      </c>
      <c r="F40" s="19">
        <f>F13+F24+F32+F39</f>
        <v>117</v>
      </c>
      <c r="G40" s="19">
        <f>G13+G24+G32+G39</f>
        <v>207</v>
      </c>
      <c r="H40" s="19">
        <f>H13+H24+H32+H39</f>
        <v>0</v>
      </c>
      <c r="I40" s="15"/>
      <c r="J40" s="18"/>
      <c r="K40" s="10"/>
    </row>
    <row r="41" spans="1:14" ht="16.5">
      <c r="A41" s="17"/>
      <c r="B41" s="16"/>
      <c r="C41" s="15"/>
      <c r="D41" s="15"/>
      <c r="E41" s="14">
        <f>(E40/D40)*100</f>
        <v>39.814814814814817</v>
      </c>
      <c r="F41" s="13">
        <f>(F40/D40)*100</f>
        <v>21.666666666666668</v>
      </c>
      <c r="G41" s="12">
        <f>(G40/D40)*100</f>
        <v>38.333333333333336</v>
      </c>
      <c r="H41" s="12">
        <f>(H40/D40)*100</f>
        <v>0</v>
      </c>
      <c r="I41" s="11"/>
      <c r="J41" s="11"/>
      <c r="K41" s="10"/>
    </row>
    <row r="42" spans="1:14">
      <c r="A42" s="9"/>
      <c r="B42" s="8"/>
      <c r="C42" s="6"/>
      <c r="D42" s="6"/>
      <c r="E42" s="6"/>
      <c r="F42" s="7"/>
      <c r="G42" s="6"/>
      <c r="H42" s="5"/>
      <c r="I42" s="4"/>
      <c r="J42" s="4"/>
    </row>
    <row r="43" spans="1:14" ht="15.75">
      <c r="A43" s="3"/>
      <c r="D43" s="2"/>
    </row>
  </sheetData>
  <mergeCells count="4">
    <mergeCell ref="A1:J1"/>
    <mergeCell ref="A2:J2"/>
    <mergeCell ref="A4:J4"/>
    <mergeCell ref="I42:J42"/>
  </mergeCells>
  <printOptions horizontalCentered="1"/>
  <pageMargins left="0.39370078740157483" right="0.39370078740157483" top="0.39370078740157483" bottom="0.39370078740157483" header="0.31496062992125984" footer="0.2755905511811023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 II st. niest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2019-05-22T09:07:05Z</dcterms:created>
  <dcterms:modified xsi:type="dcterms:W3CDTF">2019-05-22T09:07:30Z</dcterms:modified>
</cp:coreProperties>
</file>