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emestr I-VIII" sheetId="1" r:id="rId1"/>
    <sheet name="Przedmioty humanis. do wyboru" sheetId="2" r:id="rId2"/>
  </sheets>
  <definedNames/>
  <calcPr fullCalcOnLoad="1"/>
</workbook>
</file>

<file path=xl/sharedStrings.xml><?xml version="1.0" encoding="utf-8"?>
<sst xmlns="http://schemas.openxmlformats.org/spreadsheetml/2006/main" count="218" uniqueCount="111">
  <si>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</si>
  <si>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</si>
  <si>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</si>
  <si>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</si>
  <si>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</si>
  <si>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</si>
  <si>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</si>
  <si>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</si>
  <si>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</si>
  <si>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</si>
  <si>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</si>
  <si>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</si>
  <si>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</si>
  <si>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</si>
  <si>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</si>
  <si>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</si>
  <si>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</si>
  <si>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</si>
  <si>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</si>
  <si>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</si>
  <si>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</si>
  <si>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</si>
  <si>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</si>
  <si>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</si>
  <si>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</si>
  <si>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</si>
  <si>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</si>
  <si>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</si>
  <si>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</si>
  <si>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</si>
  <si>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</si>
  <si>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</si>
  <si>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Praca dyplomowa i egzamin dyplomowy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</si>
  <si>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</si>
  <si>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</si>
  <si>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</si>
  <si>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</si>
  <si>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</si>
  <si>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</si>
  <si>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</si>
  <si>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</si>
  <si>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</si>
  <si>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</si>
  <si>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</si>
  <si>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</si>
  <si>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</si>
  <si>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</si>
  <si>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</si>
  <si>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</si>
  <si>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</si>
  <si>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</si>
  <si>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</si>
  <si>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</si>
  <si>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</si>
  <si>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</si>
  <si>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</si>
  <si>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</si>
  <si>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</si>
  <si>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</si>
  <si>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</si>
  <si>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</si>
  <si>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</si>
  <si>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</si>
  <si>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</si>
  <si>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</si>
  <si>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</si>
  <si>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</si>
  <si>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</si>
  <si>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Systemy opakowań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</si>
  <si>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</si>
  <si>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</si>
  <si>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</si>
  <si>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</si>
  <si>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</si>
  <si>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</si>
  <si>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</si>
  <si>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</si>
  <si>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1</t>
  </si>
  <si>
    <t>Seminarium dyplomowe 2</t>
  </si>
  <si>
    <t>Statystyczne sterowanie procesem</t>
  </si>
  <si>
    <t>Inżynieria przetwórstwa zbożowego i piekarnictwa</t>
  </si>
  <si>
    <t>Kierunek zarządzanie i inżynieria produkcji, specjalność zarządzanie i inżynieria przetwórstwa spożywczego. Studia niestacjonarne pierwszego stopnia.
 Zatwierdzony uchwałą Rady Wydziału dn., 17.04.2015 r. Obowiązuje I rok studiów od roku akademickiego 2015/2016</t>
  </si>
  <si>
    <t>Wychowanie fizyczne</t>
  </si>
  <si>
    <t>Przedmiot ogólnouczelniany</t>
  </si>
  <si>
    <t>Ergonomia i bezpieczeństwo pracy oraz ochrona właności intelektualnej</t>
  </si>
  <si>
    <t>Technologia informacyjna</t>
  </si>
  <si>
    <t>Matematyka 1</t>
  </si>
  <si>
    <t>Matematyka  2</t>
  </si>
  <si>
    <t>Statystyka matematyczna</t>
  </si>
  <si>
    <t xml:space="preserve">SEMESTR III - Blok przedmiotów humanistycznych do przedmiotu: Przedmiot humanistyczny 1 </t>
  </si>
  <si>
    <t>Etyka</t>
  </si>
  <si>
    <t>Socjologia</t>
  </si>
  <si>
    <t xml:space="preserve">SEMESTR IV - Blok przedmiotów humanistycznych do przedmiotu: Przedmiot humanistyczny 2 </t>
  </si>
  <si>
    <t>Komunikacja społeczna</t>
  </si>
  <si>
    <t>Sztuka negocjacji</t>
  </si>
  <si>
    <t xml:space="preserve">SEMESTR V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</si>
  <si>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</si>
  <si>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</si>
  <si>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</si>
  <si>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</si>
  <si>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</si>
  <si>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</si>
  <si>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Przedmiot humanistyczny 1 </t>
  </si>
  <si>
    <t>Przedmiot humanistyczny 2</t>
  </si>
  <si>
    <t xml:space="preserve">Przedmiot humanistyczny 3 </t>
  </si>
  <si>
    <t>Język obcy 1A</t>
  </si>
  <si>
    <t>Język obcy 2A</t>
  </si>
  <si>
    <t>Język obcy 3A</t>
  </si>
  <si>
    <t>Język obcy 1B</t>
  </si>
  <si>
    <t>Język obcy 4A</t>
  </si>
  <si>
    <t>Język obcy 2B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</si>
</sst>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1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/>
      <protection/>
    </xf>
    <xf numFmtId="9" fontId="10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2" fillId="0" borderId="0" xfId="53" applyFont="1" applyFill="1" applyAlignment="1">
      <alignment horizontal="center"/>
      <protection/>
    </xf>
    <xf numFmtId="0" fontId="13" fillId="0" borderId="0" xfId="53" applyFont="1" applyFill="1">
      <alignment/>
      <protection/>
    </xf>
    <xf numFmtId="0" fontId="17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9" fontId="12" fillId="0" borderId="0" xfId="53" applyNumberFormat="1" applyFont="1" applyFill="1">
      <alignment/>
      <protection/>
    </xf>
    <xf numFmtId="1" fontId="20" fillId="0" borderId="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9" fontId="25" fillId="0" borderId="0" xfId="53" applyNumberFormat="1" applyFont="1" applyFill="1" applyBorder="1" applyAlignment="1">
      <alignment horizontal="center"/>
      <protection/>
    </xf>
    <xf numFmtId="1" fontId="25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6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>
      <alignment/>
      <protection/>
    </xf>
    <xf numFmtId="165" fontId="14" fillId="0" borderId="10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1" fontId="28" fillId="0" borderId="11" xfId="53" applyNumberFormat="1" applyFont="1" applyFill="1" applyBorder="1" applyAlignment="1">
      <alignment horizontal="center" vertical="center"/>
      <protection/>
    </xf>
    <xf numFmtId="1" fontId="22" fillId="0" borderId="11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1" fontId="20" fillId="0" borderId="13" xfId="53" applyNumberFormat="1" applyFont="1" applyFill="1" applyBorder="1" applyAlignment="1">
      <alignment horizontal="center" vertical="center"/>
      <protection/>
    </xf>
    <xf numFmtId="165" fontId="8" fillId="0" borderId="12" xfId="53" applyNumberFormat="1" applyFont="1" applyFill="1" applyBorder="1" applyAlignment="1">
      <alignment horizontal="center" vertical="center"/>
      <protection/>
    </xf>
    <xf numFmtId="165" fontId="9" fillId="0" borderId="12" xfId="53" applyNumberFormat="1" applyFont="1" applyFill="1" applyBorder="1" applyAlignment="1">
      <alignment horizontal="center" vertical="center"/>
      <protection/>
    </xf>
    <xf numFmtId="165" fontId="9" fillId="0" borderId="10" xfId="53" applyNumberFormat="1" applyFont="1" applyFill="1" applyBorder="1" applyAlignment="1">
      <alignment horizontal="center" vertical="center"/>
      <protection/>
    </xf>
    <xf numFmtId="165" fontId="8" fillId="0" borderId="10" xfId="53" applyNumberFormat="1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1" fontId="8" fillId="0" borderId="15" xfId="53" applyNumberFormat="1" applyFont="1" applyFill="1" applyBorder="1" applyAlignment="1">
      <alignment horizontal="center" vertical="center"/>
      <protection/>
    </xf>
    <xf numFmtId="165" fontId="8" fillId="0" borderId="15" xfId="53" applyNumberFormat="1" applyFont="1" applyFill="1" applyBorder="1" applyAlignment="1">
      <alignment horizontal="center" vertical="center"/>
      <protection/>
    </xf>
    <xf numFmtId="165" fontId="9" fillId="0" borderId="15" xfId="53" applyNumberFormat="1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65" fontId="8" fillId="0" borderId="16" xfId="53" applyNumberFormat="1" applyFont="1" applyFill="1" applyBorder="1" applyAlignment="1">
      <alignment horizontal="center" vertical="center"/>
      <protection/>
    </xf>
    <xf numFmtId="165" fontId="9" fillId="0" borderId="16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textRotation="90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15" xfId="0" applyFont="1" applyFill="1" applyBorder="1" applyAlignment="1">
      <alignment vertical="center"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55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55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9" fillId="0" borderId="10" xfId="55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1" fontId="9" fillId="0" borderId="19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55" applyFont="1" applyFill="1" applyBorder="1" applyAlignment="1">
      <alignment horizontal="center" vertical="center" wrapText="1"/>
      <protection/>
    </xf>
    <xf numFmtId="1" fontId="9" fillId="0" borderId="17" xfId="0" applyNumberFormat="1" applyFont="1" applyFill="1" applyBorder="1" applyAlignment="1">
      <alignment horizontal="center" vertical="center"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wrapText="1"/>
    </xf>
    <xf numFmtId="0" fontId="9" fillId="0" borderId="15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 wrapText="1"/>
      <protection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20" xfId="53" applyFont="1" applyFill="1" applyBorder="1" applyAlignment="1">
      <alignment horizontal="center"/>
      <protection/>
    </xf>
    <xf numFmtId="165" fontId="8" fillId="0" borderId="11" xfId="53" applyNumberFormat="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horizontal="center"/>
    </xf>
    <xf numFmtId="0" fontId="9" fillId="0" borderId="12" xfId="55" applyFont="1" applyFill="1" applyBorder="1" applyAlignment="1">
      <alignment horizontal="center" wrapText="1"/>
      <protection/>
    </xf>
    <xf numFmtId="0" fontId="8" fillId="0" borderId="15" xfId="53" applyNumberFormat="1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vertical="center"/>
      <protection/>
    </xf>
    <xf numFmtId="165" fontId="9" fillId="0" borderId="11" xfId="53" applyNumberFormat="1" applyFont="1" applyFill="1" applyBorder="1" applyAlignment="1">
      <alignment horizontal="center" vertical="center"/>
      <protection/>
    </xf>
    <xf numFmtId="165" fontId="8" fillId="0" borderId="18" xfId="53" applyNumberFormat="1" applyFont="1" applyFill="1" applyBorder="1" applyAlignment="1">
      <alignment horizontal="center" vertical="center"/>
      <protection/>
    </xf>
    <xf numFmtId="1" fontId="9" fillId="33" borderId="18" xfId="0" applyNumberFormat="1" applyFont="1" applyFill="1" applyBorder="1" applyAlignment="1">
      <alignment horizontal="center" vertical="center"/>
    </xf>
    <xf numFmtId="0" fontId="8" fillId="33" borderId="12" xfId="53" applyFont="1" applyFill="1" applyBorder="1" applyAlignment="1">
      <alignment horizontal="center" vertical="center"/>
      <protection/>
    </xf>
    <xf numFmtId="1" fontId="8" fillId="33" borderId="12" xfId="53" applyNumberFormat="1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2" xfId="55" applyFont="1" applyFill="1" applyBorder="1" applyAlignment="1">
      <alignment horizontal="center" vertical="center"/>
      <protection/>
    </xf>
    <xf numFmtId="1" fontId="9" fillId="33" borderId="11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/>
      <protection/>
    </xf>
    <xf numFmtId="1" fontId="8" fillId="33" borderId="10" xfId="53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22" xfId="55" applyFont="1" applyFill="1" applyBorder="1" applyAlignment="1">
      <alignment horizontal="center" vertical="center"/>
      <protection/>
    </xf>
    <xf numFmtId="1" fontId="9" fillId="33" borderId="15" xfId="0" applyNumberFormat="1" applyFont="1" applyFill="1" applyBorder="1" applyAlignment="1">
      <alignment horizontal="center" vertical="center"/>
    </xf>
    <xf numFmtId="0" fontId="8" fillId="33" borderId="15" xfId="53" applyFont="1" applyFill="1" applyBorder="1" applyAlignment="1">
      <alignment horizontal="center" vertical="center"/>
      <protection/>
    </xf>
    <xf numFmtId="1" fontId="8" fillId="33" borderId="15" xfId="53" applyNumberFormat="1" applyFont="1" applyFill="1" applyBorder="1" applyAlignment="1">
      <alignment horizontal="center" vertical="center"/>
      <protection/>
    </xf>
    <xf numFmtId="0" fontId="8" fillId="33" borderId="15" xfId="53" applyNumberFormat="1" applyFont="1" applyFill="1" applyBorder="1" applyAlignment="1">
      <alignment horizontal="center" vertical="center"/>
      <protection/>
    </xf>
    <xf numFmtId="0" fontId="9" fillId="33" borderId="15" xfId="0" applyFont="1" applyFill="1" applyBorder="1" applyAlignment="1">
      <alignment horizontal="center" vertical="center"/>
    </xf>
    <xf numFmtId="0" fontId="9" fillId="33" borderId="15" xfId="55" applyFont="1" applyFill="1" applyBorder="1" applyAlignment="1">
      <alignment horizontal="center" vertical="center"/>
      <protection/>
    </xf>
    <xf numFmtId="1" fontId="9" fillId="33" borderId="15" xfId="53" applyNumberFormat="1" applyFont="1" applyFill="1" applyBorder="1" applyAlignment="1">
      <alignment horizontal="center" vertical="center"/>
      <protection/>
    </xf>
    <xf numFmtId="0" fontId="9" fillId="33" borderId="23" xfId="53" applyFont="1" applyFill="1" applyBorder="1" applyAlignment="1">
      <alignment horizontal="center" vertical="center"/>
      <protection/>
    </xf>
    <xf numFmtId="1" fontId="8" fillId="33" borderId="17" xfId="53" applyNumberFormat="1" applyFont="1" applyFill="1" applyBorder="1" applyAlignment="1">
      <alignment horizontal="center" vertical="center"/>
      <protection/>
    </xf>
    <xf numFmtId="0" fontId="9" fillId="33" borderId="17" xfId="0" applyFont="1" applyFill="1" applyBorder="1" applyAlignment="1">
      <alignment horizontal="center" vertical="center"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14" xfId="53" applyFont="1" applyFill="1" applyBorder="1" applyAlignment="1">
      <alignment horizontal="center" vertical="center"/>
      <protection/>
    </xf>
    <xf numFmtId="1" fontId="9" fillId="33" borderId="11" xfId="0" applyNumberFormat="1" applyFont="1" applyFill="1" applyBorder="1" applyAlignment="1">
      <alignment horizontal="center"/>
    </xf>
    <xf numFmtId="0" fontId="9" fillId="33" borderId="10" xfId="53" applyFont="1" applyFill="1" applyBorder="1" applyAlignment="1">
      <alignment horizontal="center" vertical="center"/>
      <protection/>
    </xf>
    <xf numFmtId="0" fontId="8" fillId="33" borderId="10" xfId="53" applyNumberFormat="1" applyFont="1" applyFill="1" applyBorder="1" applyAlignment="1">
      <alignment horizontal="center" vertical="center"/>
      <protection/>
    </xf>
    <xf numFmtId="1" fontId="9" fillId="33" borderId="10" xfId="53" applyNumberFormat="1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/>
    </xf>
    <xf numFmtId="0" fontId="9" fillId="33" borderId="10" xfId="55" applyFont="1" applyFill="1" applyBorder="1" applyAlignment="1">
      <alignment horizontal="center"/>
      <protection/>
    </xf>
    <xf numFmtId="1" fontId="19" fillId="33" borderId="10" xfId="53" applyNumberFormat="1" applyFont="1" applyFill="1" applyBorder="1" applyAlignment="1">
      <alignment horizontal="center" vertical="center"/>
      <protection/>
    </xf>
    <xf numFmtId="1" fontId="14" fillId="34" borderId="11" xfId="53" applyNumberFormat="1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center" vertical="center"/>
      <protection/>
    </xf>
    <xf numFmtId="1" fontId="15" fillId="34" borderId="10" xfId="53" applyNumberFormat="1" applyFont="1" applyFill="1" applyBorder="1" applyAlignment="1">
      <alignment horizontal="center" vertical="center"/>
      <protection/>
    </xf>
    <xf numFmtId="165" fontId="15" fillId="34" borderId="10" xfId="53" applyNumberFormat="1" applyFont="1" applyFill="1" applyBorder="1" applyAlignment="1">
      <alignment horizontal="center" vertical="center"/>
      <protection/>
    </xf>
    <xf numFmtId="165" fontId="14" fillId="34" borderId="10" xfId="53" applyNumberFormat="1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horizontal="left" vertical="center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0" fontId="30" fillId="33" borderId="23" xfId="55" applyFont="1" applyFill="1" applyBorder="1" applyAlignment="1">
      <alignment horizontal="center"/>
      <protection/>
    </xf>
    <xf numFmtId="0" fontId="30" fillId="33" borderId="14" xfId="55" applyFont="1" applyFill="1" applyBorder="1" applyAlignment="1">
      <alignment horizontal="center"/>
      <protection/>
    </xf>
    <xf numFmtId="0" fontId="72" fillId="34" borderId="15" xfId="0" applyFont="1" applyFill="1" applyBorder="1" applyAlignment="1">
      <alignment horizontal="right" vertical="center"/>
    </xf>
    <xf numFmtId="0" fontId="73" fillId="0" borderId="15" xfId="0" applyFont="1" applyFill="1" applyBorder="1" applyAlignment="1">
      <alignment vertical="center"/>
    </xf>
    <xf numFmtId="0" fontId="15" fillId="0" borderId="15" xfId="53" applyFont="1" applyFill="1" applyBorder="1" applyAlignment="1">
      <alignment horizontal="center" vertical="center"/>
      <protection/>
    </xf>
    <xf numFmtId="1" fontId="31" fillId="0" borderId="14" xfId="53" applyNumberFormat="1" applyFont="1" applyFill="1" applyBorder="1" applyAlignment="1">
      <alignment horizontal="left" vertical="center"/>
      <protection/>
    </xf>
    <xf numFmtId="1" fontId="19" fillId="0" borderId="15" xfId="53" applyNumberFormat="1" applyFont="1" applyFill="1" applyBorder="1" applyAlignment="1">
      <alignment vertic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32" fillId="0" borderId="0" xfId="53" applyFont="1" applyFill="1" applyBorder="1" applyAlignment="1">
      <alignment/>
      <protection/>
    </xf>
    <xf numFmtId="1" fontId="19" fillId="0" borderId="0" xfId="53" applyNumberFormat="1" applyFont="1" applyFill="1">
      <alignment/>
      <protection/>
    </xf>
    <xf numFmtId="1" fontId="22" fillId="0" borderId="0" xfId="53" applyNumberFormat="1" applyFont="1" applyFill="1" applyBorder="1" applyAlignment="1">
      <alignment horizontal="center"/>
      <protection/>
    </xf>
    <xf numFmtId="1" fontId="33" fillId="0" borderId="0" xfId="53" applyNumberFormat="1" applyFont="1" applyFill="1" applyBorder="1" applyAlignment="1">
      <alignment horizontal="center"/>
      <protection/>
    </xf>
    <xf numFmtId="165" fontId="25" fillId="0" borderId="0" xfId="53" applyNumberFormat="1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right"/>
      <protection/>
    </xf>
    <xf numFmtId="0" fontId="14" fillId="0" borderId="15" xfId="53" applyFont="1" applyFill="1" applyBorder="1" applyAlignment="1">
      <alignment vertical="center"/>
      <protection/>
    </xf>
    <xf numFmtId="0" fontId="15" fillId="0" borderId="25" xfId="53" applyFont="1" applyFill="1" applyBorder="1" applyAlignment="1">
      <alignment vertical="center"/>
      <protection/>
    </xf>
    <xf numFmtId="1" fontId="14" fillId="0" borderId="14" xfId="53" applyNumberFormat="1" applyFont="1" applyFill="1" applyBorder="1" applyAlignment="1">
      <alignment horizontal="left" vertical="center"/>
      <protection/>
    </xf>
    <xf numFmtId="0" fontId="73" fillId="34" borderId="15" xfId="0" applyFont="1" applyFill="1" applyBorder="1" applyAlignment="1">
      <alignment horizontal="right" vertical="center"/>
    </xf>
    <xf numFmtId="1" fontId="15" fillId="34" borderId="12" xfId="53" applyNumberFormat="1" applyFont="1" applyFill="1" applyBorder="1" applyAlignment="1">
      <alignment horizontal="center" vertical="center"/>
      <protection/>
    </xf>
    <xf numFmtId="165" fontId="15" fillId="34" borderId="16" xfId="53" applyNumberFormat="1" applyFont="1" applyFill="1" applyBorder="1" applyAlignment="1">
      <alignment horizontal="center" vertical="center"/>
      <protection/>
    </xf>
    <xf numFmtId="165" fontId="14" fillId="34" borderId="16" xfId="53" applyNumberFormat="1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right" vertical="center"/>
      <protection/>
    </xf>
    <xf numFmtId="1" fontId="14" fillId="34" borderId="10" xfId="53" applyNumberFormat="1" applyFont="1" applyFill="1" applyBorder="1" applyAlignment="1">
      <alignment horizontal="center" vertical="center"/>
      <protection/>
    </xf>
    <xf numFmtId="0" fontId="20" fillId="34" borderId="10" xfId="53" applyFont="1" applyFill="1" applyBorder="1" applyAlignment="1">
      <alignment vertical="center"/>
      <protection/>
    </xf>
    <xf numFmtId="1" fontId="14" fillId="34" borderId="16" xfId="53" applyNumberFormat="1" applyFont="1" applyFill="1" applyBorder="1" applyAlignment="1">
      <alignment horizontal="center"/>
      <protection/>
    </xf>
    <xf numFmtId="1" fontId="14" fillId="34" borderId="10" xfId="53" applyNumberFormat="1" applyFont="1" applyFill="1" applyBorder="1" applyAlignment="1">
      <alignment horizontal="center" vertical="center" textRotation="90"/>
      <protection/>
    </xf>
    <xf numFmtId="0" fontId="14" fillId="34" borderId="16" xfId="53" applyFont="1" applyFill="1" applyBorder="1" applyAlignment="1">
      <alignment horizontal="center" vertical="center"/>
      <protection/>
    </xf>
    <xf numFmtId="1" fontId="14" fillId="34" borderId="16" xfId="53" applyNumberFormat="1" applyFont="1" applyFill="1" applyBorder="1" applyAlignment="1">
      <alignment horizontal="center" vertical="center" wrapText="1"/>
      <protection/>
    </xf>
    <xf numFmtId="164" fontId="14" fillId="34" borderId="16" xfId="66" applyFont="1" applyFill="1" applyBorder="1" applyAlignment="1" applyProtection="1">
      <alignment horizontal="center" vertical="center" textRotation="90" wrapText="1"/>
      <protection/>
    </xf>
    <xf numFmtId="164" fontId="14" fillId="34" borderId="16" xfId="66" applyFont="1" applyFill="1" applyBorder="1" applyAlignment="1" applyProtection="1">
      <alignment horizontal="center" vertical="center" textRotation="90"/>
      <protection/>
    </xf>
    <xf numFmtId="49" fontId="14" fillId="34" borderId="16" xfId="66" applyNumberFormat="1" applyFont="1" applyFill="1" applyBorder="1" applyAlignment="1" applyProtection="1">
      <alignment horizontal="center" vertical="center" textRotation="90" wrapText="1"/>
      <protection/>
    </xf>
    <xf numFmtId="0" fontId="15" fillId="34" borderId="12" xfId="53" applyFont="1" applyFill="1" applyBorder="1" applyAlignment="1">
      <alignment horizontal="right" vertical="center"/>
      <protection/>
    </xf>
    <xf numFmtId="1" fontId="15" fillId="34" borderId="25" xfId="53" applyNumberFormat="1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left" vertical="center"/>
      <protection/>
    </xf>
    <xf numFmtId="1" fontId="15" fillId="34" borderId="15" xfId="53" applyNumberFormat="1" applyFont="1" applyFill="1" applyBorder="1" applyAlignment="1">
      <alignment horizontal="center" vertical="center"/>
      <protection/>
    </xf>
    <xf numFmtId="0" fontId="14" fillId="34" borderId="10" xfId="53" applyFont="1" applyFill="1" applyBorder="1" applyAlignment="1">
      <alignment vertical="center"/>
      <protection/>
    </xf>
    <xf numFmtId="165" fontId="15" fillId="34" borderId="15" xfId="53" applyNumberFormat="1" applyFont="1" applyFill="1" applyBorder="1" applyAlignment="1">
      <alignment horizontal="center" vertical="center"/>
      <protection/>
    </xf>
    <xf numFmtId="0" fontId="14" fillId="0" borderId="26" xfId="53" applyFont="1" applyFill="1" applyBorder="1" applyAlignment="1">
      <alignment horizontal="center" vertical="center"/>
      <protection/>
    </xf>
    <xf numFmtId="1" fontId="14" fillId="0" borderId="26" xfId="53" applyNumberFormat="1" applyFont="1" applyFill="1" applyBorder="1" applyAlignment="1">
      <alignment horizontal="center" vertical="center" wrapText="1"/>
      <protection/>
    </xf>
    <xf numFmtId="164" fontId="14" fillId="0" borderId="26" xfId="66" applyFont="1" applyFill="1" applyBorder="1" applyAlignment="1" applyProtection="1">
      <alignment horizontal="center" vertical="center" textRotation="90" wrapText="1"/>
      <protection/>
    </xf>
    <xf numFmtId="164" fontId="14" fillId="0" borderId="26" xfId="66" applyFont="1" applyFill="1" applyBorder="1" applyAlignment="1" applyProtection="1">
      <alignment horizontal="center" vertical="center" textRotation="90"/>
      <protection/>
    </xf>
    <xf numFmtId="49" fontId="14" fillId="0" borderId="26" xfId="66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5" xfId="0" applyFont="1" applyFill="1" applyBorder="1" applyAlignment="1">
      <alignment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9" fillId="33" borderId="15" xfId="53" applyFont="1" applyFill="1" applyBorder="1" applyAlignment="1">
      <alignment horizontal="center" vertical="center" wrapText="1"/>
      <protection/>
    </xf>
    <xf numFmtId="1" fontId="8" fillId="33" borderId="15" xfId="53" applyNumberFormat="1" applyFont="1" applyFill="1" applyBorder="1" applyAlignment="1">
      <alignment horizontal="center" vertical="center" wrapText="1"/>
      <protection/>
    </xf>
    <xf numFmtId="1" fontId="9" fillId="33" borderId="15" xfId="53" applyNumberFormat="1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1" fontId="7" fillId="34" borderId="26" xfId="53" applyNumberFormat="1" applyFont="1" applyFill="1" applyBorder="1" applyAlignment="1">
      <alignment horizontal="center" vertical="center" wrapText="1"/>
      <protection/>
    </xf>
    <xf numFmtId="164" fontId="7" fillId="34" borderId="26" xfId="66" applyFont="1" applyFill="1" applyBorder="1" applyAlignment="1" applyProtection="1">
      <alignment horizontal="center" vertical="center" textRotation="90" wrapText="1"/>
      <protection/>
    </xf>
    <xf numFmtId="164" fontId="7" fillId="34" borderId="26" xfId="66" applyFont="1" applyFill="1" applyBorder="1" applyAlignment="1" applyProtection="1">
      <alignment horizontal="center" vertical="center" textRotation="90"/>
      <protection/>
    </xf>
    <xf numFmtId="49" fontId="7" fillId="34" borderId="26" xfId="6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7" xfId="53" applyFont="1" applyFill="1" applyBorder="1" applyAlignment="1">
      <alignment horizontal="left"/>
      <protection/>
    </xf>
    <xf numFmtId="1" fontId="3" fillId="0" borderId="28" xfId="53" applyNumberFormat="1" applyFont="1" applyFill="1" applyBorder="1">
      <alignment/>
      <protection/>
    </xf>
    <xf numFmtId="0" fontId="2" fillId="0" borderId="28" xfId="53" applyFont="1" applyFill="1" applyBorder="1" applyAlignment="1">
      <alignment horizontal="center"/>
      <protection/>
    </xf>
    <xf numFmtId="0" fontId="2" fillId="0" borderId="29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>
      <alignment horizontal="right" vertical="center"/>
      <protection/>
    </xf>
    <xf numFmtId="0" fontId="14" fillId="33" borderId="30" xfId="53" applyFont="1" applyFill="1" applyBorder="1" applyAlignment="1">
      <alignment horizontal="right" vertical="center"/>
      <protection/>
    </xf>
    <xf numFmtId="0" fontId="14" fillId="33" borderId="31" xfId="53" applyFont="1" applyFill="1" applyBorder="1" applyAlignment="1">
      <alignment horizontal="right" vertical="center"/>
      <protection/>
    </xf>
    <xf numFmtId="0" fontId="14" fillId="0" borderId="21" xfId="53" applyFont="1" applyFill="1" applyBorder="1" applyAlignment="1">
      <alignment horizontal="right" vertical="center"/>
      <protection/>
    </xf>
    <xf numFmtId="0" fontId="14" fillId="0" borderId="30" xfId="53" applyFont="1" applyFill="1" applyBorder="1" applyAlignment="1">
      <alignment horizontal="right" vertical="center"/>
      <protection/>
    </xf>
    <xf numFmtId="0" fontId="14" fillId="0" borderId="31" xfId="53" applyFont="1" applyFill="1" applyBorder="1" applyAlignment="1">
      <alignment horizontal="right" vertical="center"/>
      <protection/>
    </xf>
    <xf numFmtId="0" fontId="21" fillId="0" borderId="32" xfId="53" applyFont="1" applyFill="1" applyBorder="1" applyAlignment="1">
      <alignment horizontal="center"/>
      <protection/>
    </xf>
    <xf numFmtId="0" fontId="21" fillId="0" borderId="33" xfId="53" applyFont="1" applyFill="1" applyBorder="1" applyAlignment="1">
      <alignment horizontal="center"/>
      <protection/>
    </xf>
    <xf numFmtId="0" fontId="21" fillId="0" borderId="34" xfId="53" applyFont="1" applyFill="1" applyBorder="1" applyAlignment="1">
      <alignment horizontal="center"/>
      <protection/>
    </xf>
    <xf numFmtId="1" fontId="21" fillId="0" borderId="35" xfId="53" applyNumberFormat="1" applyFont="1" applyFill="1" applyBorder="1" applyAlignment="1">
      <alignment horizontal="center" vertical="center" wrapText="1"/>
      <protection/>
    </xf>
    <xf numFmtId="1" fontId="21" fillId="0" borderId="0" xfId="53" applyNumberFormat="1" applyFont="1" applyFill="1" applyBorder="1" applyAlignment="1">
      <alignment horizontal="center" vertical="center" wrapText="1"/>
      <protection/>
    </xf>
    <xf numFmtId="1" fontId="21" fillId="0" borderId="36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14" fillId="0" borderId="21" xfId="53" applyFont="1" applyFill="1" applyBorder="1" applyAlignment="1">
      <alignment horizontal="left" vertical="center"/>
      <protection/>
    </xf>
    <xf numFmtId="0" fontId="14" fillId="0" borderId="30" xfId="53" applyFont="1" applyFill="1" applyBorder="1" applyAlignment="1">
      <alignment horizontal="left" vertical="center"/>
      <protection/>
    </xf>
    <xf numFmtId="0" fontId="14" fillId="0" borderId="31" xfId="53" applyFont="1" applyFill="1" applyBorder="1" applyAlignment="1">
      <alignment horizontal="lef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="115" zoomScaleNormal="115" zoomScalePageLayoutView="0" workbookViewId="0" topLeftCell="A1">
      <selection activeCell="A2" sqref="A2:J2"/>
    </sheetView>
  </sheetViews>
  <sheetFormatPr defaultColWidth="13.00390625" defaultRowHeight="12.75"/>
  <cols>
    <col min="1" max="1" width="50.28125" style="57" customWidth="1"/>
    <col min="2" max="2" width="5.8515625" style="58" customWidth="1"/>
    <col min="3" max="5" width="5.8515625" style="25" customWidth="1"/>
    <col min="6" max="6" width="5.00390625" style="25" customWidth="1"/>
    <col min="7" max="7" width="5.421875" style="25" customWidth="1"/>
    <col min="8" max="9" width="5.8515625" style="25" customWidth="1"/>
    <col min="10" max="10" width="5.8515625" style="95" customWidth="1"/>
    <col min="11" max="11" width="0" style="53" hidden="1" customWidth="1"/>
    <col min="12" max="13" width="0" style="54" hidden="1" customWidth="1"/>
    <col min="14" max="14" width="0" style="55" hidden="1" customWidth="1"/>
    <col min="15" max="16" width="0" style="56" hidden="1" customWidth="1"/>
    <col min="17" max="16384" width="13.00390625" style="55" customWidth="1"/>
  </cols>
  <sheetData>
    <row r="1" spans="1:10" ht="12.75">
      <c r="A1" s="210" t="s">
        <v>19</v>
      </c>
      <c r="B1" s="211"/>
      <c r="C1" s="211"/>
      <c r="D1" s="211"/>
      <c r="E1" s="211"/>
      <c r="F1" s="211"/>
      <c r="G1" s="211"/>
      <c r="H1" s="211"/>
      <c r="I1" s="211"/>
      <c r="J1" s="212"/>
    </row>
    <row r="2" spans="1:10" ht="48" customHeight="1">
      <c r="A2" s="213" t="s">
        <v>81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ht="5.25" customHeight="1">
      <c r="A3" s="199"/>
      <c r="B3" s="200"/>
      <c r="C3" s="201"/>
      <c r="D3" s="201"/>
      <c r="E3" s="201"/>
      <c r="F3" s="201"/>
      <c r="G3" s="201"/>
      <c r="H3" s="201"/>
      <c r="I3" s="201"/>
      <c r="J3" s="202"/>
    </row>
    <row r="4" spans="1:16" s="9" customFormat="1" ht="72.75" customHeight="1">
      <c r="A4" s="194" t="s">
        <v>0</v>
      </c>
      <c r="B4" s="195" t="s">
        <v>1</v>
      </c>
      <c r="C4" s="196" t="s">
        <v>2</v>
      </c>
      <c r="D4" s="196" t="s">
        <v>3</v>
      </c>
      <c r="E4" s="197" t="s">
        <v>4</v>
      </c>
      <c r="F4" s="198" t="s">
        <v>5</v>
      </c>
      <c r="G4" s="198" t="s">
        <v>6</v>
      </c>
      <c r="H4" s="196" t="s">
        <v>7</v>
      </c>
      <c r="I4" s="197" t="s">
        <v>27</v>
      </c>
      <c r="J4" s="197" t="s">
        <v>28</v>
      </c>
      <c r="K4" s="60" t="s">
        <v>8</v>
      </c>
      <c r="L4" s="61" t="s">
        <v>9</v>
      </c>
      <c r="M4" s="61" t="s">
        <v>10</v>
      </c>
      <c r="O4" s="62" t="s">
        <v>11</v>
      </c>
      <c r="P4" s="62" t="s">
        <v>12</v>
      </c>
    </row>
    <row r="5" spans="1:16" s="9" customFormat="1" ht="12.75" customHeight="1">
      <c r="A5" s="141" t="s">
        <v>20</v>
      </c>
      <c r="B5" s="204" t="s">
        <v>33</v>
      </c>
      <c r="C5" s="205"/>
      <c r="D5" s="205"/>
      <c r="E5" s="205"/>
      <c r="F5" s="205"/>
      <c r="G5" s="205"/>
      <c r="H5" s="206"/>
      <c r="I5" s="142">
        <v>10</v>
      </c>
      <c r="J5" s="143">
        <v>10</v>
      </c>
      <c r="K5" s="60"/>
      <c r="L5" s="61"/>
      <c r="M5" s="61"/>
      <c r="O5" s="62"/>
      <c r="P5" s="62"/>
    </row>
    <row r="6" spans="1:16" s="9" customFormat="1" ht="12" customHeight="1">
      <c r="A6" s="63" t="s">
        <v>86</v>
      </c>
      <c r="B6" s="105">
        <v>4</v>
      </c>
      <c r="C6" s="106" t="s">
        <v>14</v>
      </c>
      <c r="D6" s="107">
        <f aca="true" t="shared" si="0" ref="D6:D12">SUM(E6:H6)</f>
        <v>30</v>
      </c>
      <c r="E6" s="108">
        <v>15</v>
      </c>
      <c r="F6" s="109"/>
      <c r="G6" s="109">
        <v>15</v>
      </c>
      <c r="H6" s="144"/>
      <c r="I6" s="40">
        <f aca="true" t="shared" si="1" ref="I6:I12">(E6/$I$5)</f>
        <v>1.5</v>
      </c>
      <c r="J6" s="42">
        <f aca="true" t="shared" si="2" ref="J6:J12">(F6+G6+H6)/$J$5</f>
        <v>1.5</v>
      </c>
      <c r="K6" s="5" t="str">
        <f aca="true" t="shared" si="3" ref="K6:K12">"#REF!/25"</f>
        <v>#REF!/25</v>
      </c>
      <c r="L6" s="6">
        <v>0</v>
      </c>
      <c r="M6" s="6">
        <f aca="true" t="shared" si="4" ref="M6:M12">IF(G6&gt;0,1,0)</f>
        <v>1</v>
      </c>
      <c r="N6" s="7" t="str">
        <f>"#REF!/E5"</f>
        <v>#REF!/E5</v>
      </c>
      <c r="O6" s="8">
        <v>3</v>
      </c>
      <c r="P6" s="8" t="str">
        <f>"#REF!-P5"</f>
        <v>#REF!-P5</v>
      </c>
    </row>
    <row r="7" spans="1:16" s="9" customFormat="1" ht="12" customHeight="1">
      <c r="A7" s="63" t="s">
        <v>105</v>
      </c>
      <c r="B7" s="105">
        <v>1</v>
      </c>
      <c r="C7" s="106" t="s">
        <v>14</v>
      </c>
      <c r="D7" s="107">
        <f t="shared" si="0"/>
        <v>10</v>
      </c>
      <c r="E7" s="108"/>
      <c r="F7" s="109"/>
      <c r="G7" s="109">
        <v>10</v>
      </c>
      <c r="H7" s="144"/>
      <c r="I7" s="40">
        <f>(E7/$I$5)</f>
        <v>0</v>
      </c>
      <c r="J7" s="42">
        <f>(F7+G7+H7)/$J$5</f>
        <v>1</v>
      </c>
      <c r="K7" s="5"/>
      <c r="L7" s="6"/>
      <c r="M7" s="6"/>
      <c r="N7" s="7"/>
      <c r="O7" s="8"/>
      <c r="P7" s="8"/>
    </row>
    <row r="8" spans="1:16" s="9" customFormat="1" ht="12" customHeight="1">
      <c r="A8" s="63" t="s">
        <v>84</v>
      </c>
      <c r="B8" s="110">
        <v>3</v>
      </c>
      <c r="C8" s="111" t="s">
        <v>14</v>
      </c>
      <c r="D8" s="112">
        <f t="shared" si="0"/>
        <v>10</v>
      </c>
      <c r="E8" s="113">
        <v>10</v>
      </c>
      <c r="F8" s="114"/>
      <c r="G8" s="114"/>
      <c r="H8" s="145"/>
      <c r="I8" s="40">
        <f t="shared" si="1"/>
        <v>1</v>
      </c>
      <c r="J8" s="42">
        <f t="shared" si="2"/>
        <v>0</v>
      </c>
      <c r="K8" s="5" t="str">
        <f t="shared" si="3"/>
        <v>#REF!/25</v>
      </c>
      <c r="L8" s="6">
        <v>0</v>
      </c>
      <c r="M8" s="6">
        <f t="shared" si="4"/>
        <v>0</v>
      </c>
      <c r="N8" s="7" t="str">
        <f>"#REF!/E6"</f>
        <v>#REF!/E6</v>
      </c>
      <c r="O8" s="8">
        <v>2</v>
      </c>
      <c r="P8" s="8" t="str">
        <f>"#REF!-P6"</f>
        <v>#REF!-P6</v>
      </c>
    </row>
    <row r="9" spans="1:16" s="9" customFormat="1" ht="12" customHeight="1">
      <c r="A9" s="63" t="s">
        <v>39</v>
      </c>
      <c r="B9" s="110">
        <v>4</v>
      </c>
      <c r="C9" s="111" t="s">
        <v>14</v>
      </c>
      <c r="D9" s="112">
        <f t="shared" si="0"/>
        <v>25</v>
      </c>
      <c r="E9" s="113">
        <v>10</v>
      </c>
      <c r="F9" s="114"/>
      <c r="G9" s="114">
        <v>15</v>
      </c>
      <c r="H9" s="145"/>
      <c r="I9" s="40">
        <f t="shared" si="1"/>
        <v>1</v>
      </c>
      <c r="J9" s="42">
        <f t="shared" si="2"/>
        <v>1.5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"#REF!/E7"</f>
        <v>#REF!/E7</v>
      </c>
      <c r="O9" s="8">
        <f>D9/25</f>
        <v>1</v>
      </c>
      <c r="P9" s="8" t="str">
        <f>"#REF!-P7"</f>
        <v>#REF!-P7</v>
      </c>
    </row>
    <row r="10" spans="1:16" s="9" customFormat="1" ht="12" customHeight="1">
      <c r="A10" s="63" t="s">
        <v>40</v>
      </c>
      <c r="B10" s="110">
        <v>5</v>
      </c>
      <c r="C10" s="111" t="s">
        <v>14</v>
      </c>
      <c r="D10" s="112">
        <f t="shared" si="0"/>
        <v>30</v>
      </c>
      <c r="E10" s="113">
        <v>10</v>
      </c>
      <c r="F10" s="114"/>
      <c r="G10" s="114">
        <v>20</v>
      </c>
      <c r="H10" s="145"/>
      <c r="I10" s="40">
        <f t="shared" si="1"/>
        <v>1</v>
      </c>
      <c r="J10" s="42">
        <f t="shared" si="2"/>
        <v>2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"#REF!/E8"</f>
        <v>#REF!/E8</v>
      </c>
      <c r="O10" s="8">
        <v>0.6</v>
      </c>
      <c r="P10" s="8" t="str">
        <f>"#REF!-P8"</f>
        <v>#REF!-P8</v>
      </c>
    </row>
    <row r="11" spans="1:16" s="10" customFormat="1" ht="12" customHeight="1">
      <c r="A11" s="63" t="s">
        <v>41</v>
      </c>
      <c r="B11" s="110">
        <v>5</v>
      </c>
      <c r="C11" s="111" t="s">
        <v>13</v>
      </c>
      <c r="D11" s="112">
        <f t="shared" si="0"/>
        <v>40</v>
      </c>
      <c r="E11" s="113">
        <v>10</v>
      </c>
      <c r="F11" s="115"/>
      <c r="G11" s="114">
        <v>30</v>
      </c>
      <c r="H11" s="145"/>
      <c r="I11" s="40">
        <f t="shared" si="1"/>
        <v>1</v>
      </c>
      <c r="J11" s="42">
        <f t="shared" si="2"/>
        <v>3</v>
      </c>
      <c r="K11" s="5" t="str">
        <f t="shared" si="3"/>
        <v>#REF!/25</v>
      </c>
      <c r="L11" s="6">
        <v>0</v>
      </c>
      <c r="M11" s="6">
        <f t="shared" si="4"/>
        <v>1</v>
      </c>
      <c r="N11" s="7" t="str">
        <f>"#REF!/E9"</f>
        <v>#REF!/E9</v>
      </c>
      <c r="O11" s="8">
        <v>0.6</v>
      </c>
      <c r="P11" s="8" t="str">
        <f>"#REF!-P9"</f>
        <v>#REF!-P9</v>
      </c>
    </row>
    <row r="12" spans="1:16" s="9" customFormat="1" ht="12" customHeight="1">
      <c r="A12" s="63" t="s">
        <v>42</v>
      </c>
      <c r="B12" s="110">
        <v>2</v>
      </c>
      <c r="C12" s="111" t="s">
        <v>14</v>
      </c>
      <c r="D12" s="112">
        <f t="shared" si="0"/>
        <v>30</v>
      </c>
      <c r="E12" s="113">
        <v>30</v>
      </c>
      <c r="F12" s="114"/>
      <c r="G12" s="114"/>
      <c r="H12" s="145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" customHeight="1">
      <c r="A13" s="146" t="s">
        <v>15</v>
      </c>
      <c r="B13" s="136">
        <f>SUM(B6:B12)</f>
        <v>24</v>
      </c>
      <c r="C13" s="137">
        <f>COUNTIF(C6:C12,"e")</f>
        <v>1</v>
      </c>
      <c r="D13" s="138">
        <f>SUM(D6:D12)</f>
        <v>175</v>
      </c>
      <c r="E13" s="138">
        <f>SUM(E6:E12)</f>
        <v>85</v>
      </c>
      <c r="F13" s="138">
        <f>SUM(F6:F12)</f>
        <v>0</v>
      </c>
      <c r="G13" s="138">
        <f>SUM(G6:G12)</f>
        <v>90</v>
      </c>
      <c r="H13" s="138">
        <f>SUM(H6:H12)</f>
        <v>0</v>
      </c>
      <c r="I13" s="139">
        <f>SUM(I6:I12)</f>
        <v>8.5</v>
      </c>
      <c r="J13" s="140">
        <f>SUM(J6:J12)</f>
        <v>9</v>
      </c>
      <c r="K13" s="31">
        <f>SUM(K6:K12)</f>
        <v>0</v>
      </c>
      <c r="L13" s="13"/>
      <c r="M13" s="6"/>
      <c r="N13" s="7"/>
      <c r="O13" s="8"/>
      <c r="P13" s="8"/>
    </row>
    <row r="14" spans="1:16" s="10" customFormat="1" ht="12" customHeight="1">
      <c r="A14" s="147" t="s">
        <v>21</v>
      </c>
      <c r="B14" s="204" t="s">
        <v>33</v>
      </c>
      <c r="C14" s="205"/>
      <c r="D14" s="205"/>
      <c r="E14" s="205"/>
      <c r="F14" s="205"/>
      <c r="G14" s="205"/>
      <c r="H14" s="206"/>
      <c r="I14" s="142">
        <v>10</v>
      </c>
      <c r="J14" s="143">
        <v>10</v>
      </c>
      <c r="K14" s="31"/>
      <c r="L14" s="13"/>
      <c r="M14" s="6"/>
      <c r="N14" s="7"/>
      <c r="O14" s="8"/>
      <c r="P14" s="8"/>
    </row>
    <row r="15" spans="1:16" s="10" customFormat="1" ht="12" customHeight="1">
      <c r="A15" s="63" t="s">
        <v>87</v>
      </c>
      <c r="B15" s="116">
        <v>4</v>
      </c>
      <c r="C15" s="117" t="s">
        <v>13</v>
      </c>
      <c r="D15" s="118">
        <f aca="true" t="shared" si="5" ref="D15:D22">SUM(E15:H15)</f>
        <v>30</v>
      </c>
      <c r="E15" s="118">
        <v>15</v>
      </c>
      <c r="F15" s="118"/>
      <c r="G15" s="119">
        <v>15</v>
      </c>
      <c r="H15" s="118"/>
      <c r="I15" s="46">
        <f aca="true" t="shared" si="6" ref="I15:I22">(E15/$I$14)</f>
        <v>1.5</v>
      </c>
      <c r="J15" s="103">
        <f aca="true" t="shared" si="7" ref="J15:J22">(F15+G15+H15)/$J$14</f>
        <v>1.5</v>
      </c>
      <c r="K15" s="5" t="str">
        <f aca="true" t="shared" si="8" ref="K15:K22">"#REF!/25"</f>
        <v>#REF!/25</v>
      </c>
      <c r="L15" s="13">
        <v>0</v>
      </c>
      <c r="M15" s="6">
        <f aca="true" t="shared" si="9" ref="M15:M22">IF(G15&gt;0,1,0)</f>
        <v>1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" customHeight="1">
      <c r="A16" s="63" t="s">
        <v>106</v>
      </c>
      <c r="B16" s="116">
        <v>2</v>
      </c>
      <c r="C16" s="117" t="s">
        <v>14</v>
      </c>
      <c r="D16" s="118">
        <f t="shared" si="5"/>
        <v>10</v>
      </c>
      <c r="E16" s="120"/>
      <c r="F16" s="121"/>
      <c r="G16" s="121">
        <v>10</v>
      </c>
      <c r="H16" s="118"/>
      <c r="I16" s="46">
        <f t="shared" si="6"/>
        <v>0</v>
      </c>
      <c r="J16" s="103">
        <f t="shared" si="7"/>
        <v>1</v>
      </c>
      <c r="K16" s="5" t="str">
        <f t="shared" si="8"/>
        <v>#REF!/25</v>
      </c>
      <c r="L16" s="13">
        <v>0</v>
      </c>
      <c r="M16" s="6">
        <f t="shared" si="9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" customHeight="1">
      <c r="A17" s="63" t="s">
        <v>85</v>
      </c>
      <c r="B17" s="116">
        <v>2</v>
      </c>
      <c r="C17" s="117" t="s">
        <v>14</v>
      </c>
      <c r="D17" s="118">
        <f t="shared" si="5"/>
        <v>18</v>
      </c>
      <c r="E17" s="120">
        <v>7</v>
      </c>
      <c r="F17" s="121"/>
      <c r="G17" s="121">
        <v>11</v>
      </c>
      <c r="H17" s="118"/>
      <c r="I17" s="46">
        <f>(E17/$I$14)</f>
        <v>0.7</v>
      </c>
      <c r="J17" s="103">
        <f>(F17+G17+H17)/$J$14</f>
        <v>1.1</v>
      </c>
      <c r="K17" s="5"/>
      <c r="L17" s="13"/>
      <c r="M17" s="6"/>
      <c r="N17" s="7"/>
      <c r="O17" s="8"/>
      <c r="P17" s="8"/>
    </row>
    <row r="18" spans="1:16" s="14" customFormat="1" ht="12" customHeight="1">
      <c r="A18" s="63" t="s">
        <v>43</v>
      </c>
      <c r="B18" s="116">
        <v>2</v>
      </c>
      <c r="C18" s="117" t="s">
        <v>13</v>
      </c>
      <c r="D18" s="118">
        <f t="shared" si="5"/>
        <v>30</v>
      </c>
      <c r="E18" s="120">
        <v>15</v>
      </c>
      <c r="F18" s="121">
        <v>15</v>
      </c>
      <c r="G18" s="121"/>
      <c r="H18" s="118"/>
      <c r="I18" s="46">
        <f t="shared" si="6"/>
        <v>1.5</v>
      </c>
      <c r="J18" s="103">
        <f t="shared" si="7"/>
        <v>1.5</v>
      </c>
      <c r="K18" s="5" t="str">
        <f t="shared" si="8"/>
        <v>#REF!/25</v>
      </c>
      <c r="L18" s="6">
        <v>0</v>
      </c>
      <c r="M18" s="6">
        <f t="shared" si="9"/>
        <v>0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" customHeight="1">
      <c r="A19" s="63" t="s">
        <v>44</v>
      </c>
      <c r="B19" s="116">
        <v>5</v>
      </c>
      <c r="C19" s="117" t="s">
        <v>14</v>
      </c>
      <c r="D19" s="118">
        <f t="shared" si="5"/>
        <v>45</v>
      </c>
      <c r="E19" s="120">
        <v>30</v>
      </c>
      <c r="F19" s="121">
        <v>15</v>
      </c>
      <c r="G19" s="121"/>
      <c r="H19" s="122"/>
      <c r="I19" s="46">
        <f t="shared" si="6"/>
        <v>3</v>
      </c>
      <c r="J19" s="103">
        <f t="shared" si="7"/>
        <v>1.5</v>
      </c>
      <c r="K19" s="5" t="str">
        <f t="shared" si="8"/>
        <v>#REF!/25</v>
      </c>
      <c r="L19" s="6">
        <v>0</v>
      </c>
      <c r="M19" s="6">
        <f t="shared" si="9"/>
        <v>0</v>
      </c>
      <c r="N19" s="7" t="str">
        <f>"#REF!/E20"</f>
        <v>#REF!/E20</v>
      </c>
      <c r="O19" s="8">
        <f>D19/25</f>
        <v>1.8</v>
      </c>
      <c r="P19" s="8" t="str">
        <f>"#REF!-P20"</f>
        <v>#REF!-P20</v>
      </c>
    </row>
    <row r="20" spans="1:16" s="10" customFormat="1" ht="12" customHeight="1">
      <c r="A20" s="63" t="s">
        <v>73</v>
      </c>
      <c r="B20" s="105">
        <v>4</v>
      </c>
      <c r="C20" s="123" t="s">
        <v>14</v>
      </c>
      <c r="D20" s="124">
        <f t="shared" si="5"/>
        <v>30</v>
      </c>
      <c r="E20" s="125">
        <v>15</v>
      </c>
      <c r="F20" s="126"/>
      <c r="G20" s="126">
        <v>15</v>
      </c>
      <c r="H20" s="124"/>
      <c r="I20" s="104">
        <f t="shared" si="6"/>
        <v>1.5</v>
      </c>
      <c r="J20" s="42">
        <f t="shared" si="7"/>
        <v>1.5</v>
      </c>
      <c r="K20" s="5" t="str">
        <f t="shared" si="8"/>
        <v>#REF!/25</v>
      </c>
      <c r="L20" s="13">
        <v>0</v>
      </c>
      <c r="M20" s="6">
        <f t="shared" si="9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10" customFormat="1" ht="12" customHeight="1">
      <c r="A21" s="63" t="s">
        <v>82</v>
      </c>
      <c r="B21" s="110">
        <v>2</v>
      </c>
      <c r="C21" s="127" t="s">
        <v>14</v>
      </c>
      <c r="D21" s="118">
        <f>SUM(E21:H21)</f>
        <v>12</v>
      </c>
      <c r="E21" s="120"/>
      <c r="F21" s="121">
        <v>12</v>
      </c>
      <c r="G21" s="121"/>
      <c r="H21" s="118"/>
      <c r="I21" s="104">
        <f>(E21/$I$14)</f>
        <v>0</v>
      </c>
      <c r="J21" s="42">
        <f>(F21+G21+H21)/$J$14</f>
        <v>1.2</v>
      </c>
      <c r="K21" s="5"/>
      <c r="L21" s="13"/>
      <c r="M21" s="6"/>
      <c r="N21" s="7"/>
      <c r="O21" s="8"/>
      <c r="P21" s="8"/>
    </row>
    <row r="22" spans="1:16" s="9" customFormat="1" ht="12" customHeight="1">
      <c r="A22" s="63" t="s">
        <v>45</v>
      </c>
      <c r="B22" s="110">
        <v>3</v>
      </c>
      <c r="C22" s="127" t="s">
        <v>13</v>
      </c>
      <c r="D22" s="118">
        <f t="shared" si="5"/>
        <v>30</v>
      </c>
      <c r="E22" s="120">
        <v>15</v>
      </c>
      <c r="F22" s="121"/>
      <c r="G22" s="121">
        <v>15</v>
      </c>
      <c r="H22" s="118"/>
      <c r="I22" s="96">
        <f t="shared" si="6"/>
        <v>1.5</v>
      </c>
      <c r="J22" s="42">
        <f t="shared" si="7"/>
        <v>1.5</v>
      </c>
      <c r="K22" s="5" t="str">
        <f t="shared" si="8"/>
        <v>#REF!/25</v>
      </c>
      <c r="L22" s="11">
        <v>1</v>
      </c>
      <c r="M22" s="6">
        <f t="shared" si="9"/>
        <v>1</v>
      </c>
      <c r="N22" s="7" t="str">
        <f>"#REF!/E22"</f>
        <v>#REF!/E22</v>
      </c>
      <c r="O22" s="8">
        <f>D22/25</f>
        <v>1.2</v>
      </c>
      <c r="P22" s="8" t="str">
        <f>"#REF!-P22"</f>
        <v>#REF!-P22</v>
      </c>
    </row>
    <row r="23" spans="1:16" s="9" customFormat="1" ht="12" customHeight="1">
      <c r="A23" s="163" t="s">
        <v>15</v>
      </c>
      <c r="B23" s="136">
        <f>SUM(B15:B22)</f>
        <v>24</v>
      </c>
      <c r="C23" s="137">
        <f>COUNTIF(C15:C22,"e")</f>
        <v>3</v>
      </c>
      <c r="D23" s="164">
        <f aca="true" t="shared" si="10" ref="D23:K23">SUM(D15:D22)</f>
        <v>205</v>
      </c>
      <c r="E23" s="164">
        <f t="shared" si="10"/>
        <v>97</v>
      </c>
      <c r="F23" s="164">
        <f t="shared" si="10"/>
        <v>42</v>
      </c>
      <c r="G23" s="164">
        <f t="shared" si="10"/>
        <v>66</v>
      </c>
      <c r="H23" s="164">
        <f t="shared" si="10"/>
        <v>0</v>
      </c>
      <c r="I23" s="165">
        <f t="shared" si="10"/>
        <v>9.7</v>
      </c>
      <c r="J23" s="166">
        <f>SUM(J15:J22)</f>
        <v>10.799999999999999</v>
      </c>
      <c r="K23" s="5">
        <f t="shared" si="10"/>
        <v>0</v>
      </c>
      <c r="L23" s="6"/>
      <c r="M23" s="6"/>
      <c r="N23" s="7"/>
      <c r="O23" s="8"/>
      <c r="P23" s="8"/>
    </row>
    <row r="24" spans="1:16" s="9" customFormat="1" ht="12" customHeight="1">
      <c r="A24" s="147" t="s">
        <v>22</v>
      </c>
      <c r="B24" s="204" t="s">
        <v>33</v>
      </c>
      <c r="C24" s="205"/>
      <c r="D24" s="205"/>
      <c r="E24" s="205"/>
      <c r="F24" s="205"/>
      <c r="G24" s="205"/>
      <c r="H24" s="206"/>
      <c r="I24" s="148">
        <v>10</v>
      </c>
      <c r="J24" s="148">
        <v>10</v>
      </c>
      <c r="K24" s="5"/>
      <c r="L24" s="6"/>
      <c r="M24" s="6"/>
      <c r="N24" s="7"/>
      <c r="O24" s="8"/>
      <c r="P24" s="8"/>
    </row>
    <row r="25" spans="1:16" s="9" customFormat="1" ht="12" customHeight="1">
      <c r="A25" s="63" t="s">
        <v>88</v>
      </c>
      <c r="B25" s="128">
        <v>2</v>
      </c>
      <c r="C25" s="129" t="s">
        <v>14</v>
      </c>
      <c r="D25" s="112">
        <f aca="true" t="shared" si="11" ref="D25:D31">SUM(E25:H25)</f>
        <v>20</v>
      </c>
      <c r="E25" s="112">
        <v>10</v>
      </c>
      <c r="F25" s="112"/>
      <c r="G25" s="130">
        <v>10</v>
      </c>
      <c r="H25" s="112"/>
      <c r="I25" s="40">
        <f>(E25/10)</f>
        <v>1</v>
      </c>
      <c r="J25" s="41">
        <f>(F25+G25+H25)/10</f>
        <v>1</v>
      </c>
      <c r="K25" s="5" t="str">
        <f aca="true" t="shared" si="12" ref="K25:K32">"#REF!/25"</f>
        <v>#REF!/25</v>
      </c>
      <c r="L25" s="6">
        <v>0</v>
      </c>
      <c r="M25" s="6">
        <f aca="true" t="shared" si="13" ref="M25:M32">IF(G25&gt;0,1,0)</f>
        <v>1</v>
      </c>
      <c r="N25" s="7" t="str">
        <f>"#REF!/E27"</f>
        <v>#REF!/E27</v>
      </c>
      <c r="O25" s="8">
        <v>2.6</v>
      </c>
      <c r="P25" s="8" t="str">
        <f>"#REF!-P27"</f>
        <v>#REF!-P27</v>
      </c>
    </row>
    <row r="26" spans="1:16" s="9" customFormat="1" ht="12" customHeight="1">
      <c r="A26" s="63" t="s">
        <v>107</v>
      </c>
      <c r="B26" s="128">
        <v>2</v>
      </c>
      <c r="C26" s="129" t="s">
        <v>14</v>
      </c>
      <c r="D26" s="112">
        <f t="shared" si="11"/>
        <v>10</v>
      </c>
      <c r="E26" s="131"/>
      <c r="F26" s="131"/>
      <c r="G26" s="132">
        <v>10</v>
      </c>
      <c r="H26" s="131"/>
      <c r="I26" s="40">
        <f aca="true" t="shared" si="14" ref="I26:I32">(E26/10)</f>
        <v>0</v>
      </c>
      <c r="J26" s="41">
        <f aca="true" t="shared" si="15" ref="J26:J32">(F26+G26+H26)/10</f>
        <v>1</v>
      </c>
      <c r="K26" s="5" t="str">
        <f t="shared" si="12"/>
        <v>#REF!/25</v>
      </c>
      <c r="L26" s="6">
        <v>0</v>
      </c>
      <c r="M26" s="6">
        <f t="shared" si="13"/>
        <v>1</v>
      </c>
      <c r="N26" s="7" t="str">
        <f>"#REF!/E28"</f>
        <v>#REF!/E28</v>
      </c>
      <c r="O26" s="8">
        <v>2.5</v>
      </c>
      <c r="P26" s="8" t="str">
        <f>"#REF!-P28"</f>
        <v>#REF!-P28</v>
      </c>
    </row>
    <row r="27" spans="1:16" s="9" customFormat="1" ht="12" customHeight="1">
      <c r="A27" s="63" t="s">
        <v>108</v>
      </c>
      <c r="B27" s="128">
        <v>1</v>
      </c>
      <c r="C27" s="129" t="s">
        <v>14</v>
      </c>
      <c r="D27" s="112">
        <f t="shared" si="11"/>
        <v>10</v>
      </c>
      <c r="E27" s="131"/>
      <c r="F27" s="131"/>
      <c r="G27" s="132">
        <v>10</v>
      </c>
      <c r="H27" s="131"/>
      <c r="I27" s="40">
        <f>(E27/10)</f>
        <v>0</v>
      </c>
      <c r="J27" s="41">
        <f>(F27+G27+H27)/10</f>
        <v>1</v>
      </c>
      <c r="K27" s="203"/>
      <c r="L27" s="6"/>
      <c r="M27" s="6"/>
      <c r="N27" s="7"/>
      <c r="O27" s="8"/>
      <c r="P27" s="8"/>
    </row>
    <row r="28" spans="1:16" s="26" customFormat="1" ht="12" customHeight="1">
      <c r="A28" s="63" t="s">
        <v>38</v>
      </c>
      <c r="B28" s="128">
        <v>4</v>
      </c>
      <c r="C28" s="129" t="s">
        <v>14</v>
      </c>
      <c r="D28" s="112">
        <f t="shared" si="11"/>
        <v>42</v>
      </c>
      <c r="E28" s="133">
        <v>15</v>
      </c>
      <c r="F28" s="134">
        <v>3</v>
      </c>
      <c r="G28" s="134">
        <v>24</v>
      </c>
      <c r="H28" s="112"/>
      <c r="I28" s="40">
        <f t="shared" si="14"/>
        <v>1.5</v>
      </c>
      <c r="J28" s="41">
        <f t="shared" si="15"/>
        <v>2.7</v>
      </c>
      <c r="K28" s="24"/>
      <c r="L28" s="25"/>
      <c r="M28" s="25"/>
      <c r="O28" s="25"/>
      <c r="P28" s="25"/>
    </row>
    <row r="29" spans="1:16" s="9" customFormat="1" ht="12" customHeight="1">
      <c r="A29" s="63" t="s">
        <v>74</v>
      </c>
      <c r="B29" s="128">
        <v>4</v>
      </c>
      <c r="C29" s="111" t="s">
        <v>14</v>
      </c>
      <c r="D29" s="112">
        <f t="shared" si="11"/>
        <v>30</v>
      </c>
      <c r="E29" s="112">
        <v>15</v>
      </c>
      <c r="F29" s="112"/>
      <c r="G29" s="130">
        <v>15</v>
      </c>
      <c r="H29" s="112"/>
      <c r="I29" s="40">
        <f t="shared" si="14"/>
        <v>1.5</v>
      </c>
      <c r="J29" s="41">
        <f t="shared" si="15"/>
        <v>1.5</v>
      </c>
      <c r="K29" s="5" t="str">
        <f t="shared" si="12"/>
        <v>#REF!/25</v>
      </c>
      <c r="L29" s="6">
        <v>0</v>
      </c>
      <c r="M29" s="6">
        <f t="shared" si="13"/>
        <v>1</v>
      </c>
      <c r="N29" s="7" t="str">
        <f>"#REF!/E29"</f>
        <v>#REF!/E29</v>
      </c>
      <c r="O29" s="8">
        <v>2.6</v>
      </c>
      <c r="P29" s="8" t="str">
        <f>"#REF!-P29"</f>
        <v>#REF!-P29</v>
      </c>
    </row>
    <row r="30" spans="1:16" s="9" customFormat="1" ht="12" customHeight="1">
      <c r="A30" s="63" t="s">
        <v>46</v>
      </c>
      <c r="B30" s="128">
        <v>4</v>
      </c>
      <c r="C30" s="111" t="s">
        <v>13</v>
      </c>
      <c r="D30" s="112">
        <f t="shared" si="11"/>
        <v>35</v>
      </c>
      <c r="E30" s="131">
        <v>15</v>
      </c>
      <c r="F30" s="112">
        <v>20</v>
      </c>
      <c r="G30" s="130"/>
      <c r="H30" s="135"/>
      <c r="I30" s="40">
        <f t="shared" si="14"/>
        <v>1.5</v>
      </c>
      <c r="J30" s="41">
        <f t="shared" si="15"/>
        <v>2</v>
      </c>
      <c r="K30" s="5" t="str">
        <f t="shared" si="12"/>
        <v>#REF!/25</v>
      </c>
      <c r="L30" s="6">
        <v>0</v>
      </c>
      <c r="M30" s="6">
        <f t="shared" si="13"/>
        <v>0</v>
      </c>
      <c r="N30" s="7" t="str">
        <f>"#REF!/E30"</f>
        <v>#REF!/E30</v>
      </c>
      <c r="O30" s="8">
        <v>2.5</v>
      </c>
      <c r="P30" s="8" t="str">
        <f>"#REF!-P30"</f>
        <v>#REF!-P30</v>
      </c>
    </row>
    <row r="31" spans="1:16" s="9" customFormat="1" ht="12" customHeight="1">
      <c r="A31" s="63" t="s">
        <v>47</v>
      </c>
      <c r="B31" s="128">
        <v>3</v>
      </c>
      <c r="C31" s="111" t="s">
        <v>14</v>
      </c>
      <c r="D31" s="112">
        <f t="shared" si="11"/>
        <v>35</v>
      </c>
      <c r="E31" s="131">
        <v>10</v>
      </c>
      <c r="F31" s="112"/>
      <c r="G31" s="112">
        <v>25</v>
      </c>
      <c r="H31" s="112"/>
      <c r="I31" s="40">
        <f t="shared" si="14"/>
        <v>1</v>
      </c>
      <c r="J31" s="41">
        <f t="shared" si="15"/>
        <v>2.5</v>
      </c>
      <c r="K31" s="5" t="str">
        <f t="shared" si="12"/>
        <v>#REF!/25</v>
      </c>
      <c r="L31" s="6">
        <v>0</v>
      </c>
      <c r="M31" s="6">
        <f t="shared" si="13"/>
        <v>1</v>
      </c>
      <c r="N31" s="7" t="str">
        <f>"#REF!/E31"</f>
        <v>#REF!/E31</v>
      </c>
      <c r="O31" s="8">
        <v>2.2</v>
      </c>
      <c r="P31" s="8" t="str">
        <f>"#REF!-P31"</f>
        <v>#REF!-P31</v>
      </c>
    </row>
    <row r="32" spans="1:16" s="9" customFormat="1" ht="12" customHeight="1">
      <c r="A32" s="63" t="s">
        <v>102</v>
      </c>
      <c r="B32" s="128">
        <v>2</v>
      </c>
      <c r="C32" s="129" t="s">
        <v>14</v>
      </c>
      <c r="D32" s="112">
        <v>15</v>
      </c>
      <c r="E32" s="131">
        <v>15</v>
      </c>
      <c r="F32" s="131"/>
      <c r="G32" s="132"/>
      <c r="H32" s="131"/>
      <c r="I32" s="40">
        <f t="shared" si="14"/>
        <v>1.5</v>
      </c>
      <c r="J32" s="41">
        <f t="shared" si="15"/>
        <v>0</v>
      </c>
      <c r="K32" s="5" t="str">
        <f t="shared" si="12"/>
        <v>#REF!/25</v>
      </c>
      <c r="L32" s="6">
        <v>0</v>
      </c>
      <c r="M32" s="6">
        <f t="shared" si="13"/>
        <v>0</v>
      </c>
      <c r="N32" s="7" t="str">
        <f>"#REF!/E32"</f>
        <v>#REF!/E32</v>
      </c>
      <c r="O32" s="8">
        <f>D32/25</f>
        <v>0.6</v>
      </c>
      <c r="P32" s="8" t="str">
        <f>"#REF!-P32"</f>
        <v>#REF!-P32</v>
      </c>
    </row>
    <row r="33" spans="1:16" s="9" customFormat="1" ht="12" customHeight="1">
      <c r="A33" s="163" t="s">
        <v>15</v>
      </c>
      <c r="B33" s="136">
        <f>SUM(B25:B32)</f>
        <v>22</v>
      </c>
      <c r="C33" s="137">
        <f>COUNTIF(C25:C32,"e")</f>
        <v>1</v>
      </c>
      <c r="D33" s="138">
        <f>SUM(D25:D32)</f>
        <v>197</v>
      </c>
      <c r="E33" s="138">
        <f>SUM(E25:E32)</f>
        <v>80</v>
      </c>
      <c r="F33" s="138">
        <f>SUM(F25:F32)</f>
        <v>23</v>
      </c>
      <c r="G33" s="138">
        <f>SUM(G25:G32)</f>
        <v>94</v>
      </c>
      <c r="H33" s="138"/>
      <c r="I33" s="165">
        <f>SUM(I25:I32)</f>
        <v>8</v>
      </c>
      <c r="J33" s="165">
        <f>SUM(J25:J32)</f>
        <v>11.7</v>
      </c>
      <c r="K33" s="5">
        <f>SUM(K25:K32)</f>
        <v>0</v>
      </c>
      <c r="L33" s="6"/>
      <c r="M33" s="6"/>
      <c r="N33" s="7"/>
      <c r="O33" s="8"/>
      <c r="P33" s="8"/>
    </row>
    <row r="34" spans="1:16" s="9" customFormat="1" ht="12" customHeight="1">
      <c r="A34" s="147" t="s">
        <v>23</v>
      </c>
      <c r="B34" s="204" t="s">
        <v>33</v>
      </c>
      <c r="C34" s="205"/>
      <c r="D34" s="205"/>
      <c r="E34" s="205"/>
      <c r="F34" s="205"/>
      <c r="G34" s="205"/>
      <c r="H34" s="206"/>
      <c r="I34" s="148">
        <v>10</v>
      </c>
      <c r="J34" s="148">
        <v>10</v>
      </c>
      <c r="K34" s="5"/>
      <c r="L34" s="6"/>
      <c r="M34" s="6"/>
      <c r="N34" s="7"/>
      <c r="O34" s="8"/>
      <c r="P34" s="8"/>
    </row>
    <row r="35" spans="1:16" s="9" customFormat="1" ht="12" customHeight="1">
      <c r="A35" s="63" t="s">
        <v>109</v>
      </c>
      <c r="B35" s="128">
        <v>2</v>
      </c>
      <c r="C35" s="111" t="s">
        <v>13</v>
      </c>
      <c r="D35" s="112">
        <f aca="true" t="shared" si="16" ref="D35:D43">SUM(E35:H35)</f>
        <v>15</v>
      </c>
      <c r="E35" s="112"/>
      <c r="F35" s="112"/>
      <c r="G35" s="130">
        <v>15</v>
      </c>
      <c r="H35" s="112"/>
      <c r="I35" s="40">
        <f>E35/10</f>
        <v>0</v>
      </c>
      <c r="J35" s="41">
        <f>(F35+G35+H35)/10</f>
        <v>1.5</v>
      </c>
      <c r="K35" s="5" t="str">
        <f aca="true" t="shared" si="17" ref="K35:K42">"#REF!/25"</f>
        <v>#REF!/25</v>
      </c>
      <c r="L35" s="6">
        <v>0</v>
      </c>
      <c r="M35" s="6">
        <f aca="true" t="shared" si="18" ref="M35:M42">IF(G35&gt;0,1,0)</f>
        <v>1</v>
      </c>
      <c r="N35" s="7" t="str">
        <f>"#REF!/E38"</f>
        <v>#REF!/E38</v>
      </c>
      <c r="O35" s="8">
        <v>2.8</v>
      </c>
      <c r="P35" s="8" t="str">
        <f>"#REF!-P38"</f>
        <v>#REF!-P38</v>
      </c>
    </row>
    <row r="36" spans="1:16" s="9" customFormat="1" ht="12" customHeight="1">
      <c r="A36" s="63" t="s">
        <v>110</v>
      </c>
      <c r="B36" s="128">
        <v>1</v>
      </c>
      <c r="C36" s="111" t="s">
        <v>14</v>
      </c>
      <c r="D36" s="112">
        <f t="shared" si="16"/>
        <v>10</v>
      </c>
      <c r="E36" s="112"/>
      <c r="F36" s="112"/>
      <c r="G36" s="130">
        <v>10</v>
      </c>
      <c r="H36" s="112"/>
      <c r="I36" s="40"/>
      <c r="J36" s="41"/>
      <c r="K36" s="5"/>
      <c r="L36" s="6"/>
      <c r="M36" s="6"/>
      <c r="N36" s="7"/>
      <c r="O36" s="8"/>
      <c r="P36" s="8"/>
    </row>
    <row r="37" spans="1:16" s="9" customFormat="1" ht="12" customHeight="1">
      <c r="A37" s="63" t="s">
        <v>79</v>
      </c>
      <c r="B37" s="128">
        <v>3</v>
      </c>
      <c r="C37" s="111" t="s">
        <v>14</v>
      </c>
      <c r="D37" s="112">
        <f t="shared" si="16"/>
        <v>15</v>
      </c>
      <c r="E37" s="112">
        <v>10</v>
      </c>
      <c r="F37" s="112"/>
      <c r="G37" s="130">
        <v>5</v>
      </c>
      <c r="H37" s="112"/>
      <c r="I37" s="40">
        <f aca="true" t="shared" si="19" ref="I37:I43">E37/10</f>
        <v>1</v>
      </c>
      <c r="J37" s="41">
        <f aca="true" t="shared" si="20" ref="J37:J43">(F37+G37+H37)/10</f>
        <v>0.5</v>
      </c>
      <c r="K37" s="5"/>
      <c r="L37" s="6"/>
      <c r="M37" s="6"/>
      <c r="N37" s="7"/>
      <c r="O37" s="8"/>
      <c r="P37" s="8"/>
    </row>
    <row r="38" spans="1:16" s="9" customFormat="1" ht="12" customHeight="1">
      <c r="A38" s="63" t="s">
        <v>103</v>
      </c>
      <c r="B38" s="128">
        <v>2</v>
      </c>
      <c r="C38" s="111" t="s">
        <v>14</v>
      </c>
      <c r="D38" s="112">
        <f t="shared" si="16"/>
        <v>15</v>
      </c>
      <c r="E38" s="112">
        <v>15</v>
      </c>
      <c r="F38" s="112"/>
      <c r="G38" s="130"/>
      <c r="H38" s="112"/>
      <c r="I38" s="40">
        <f t="shared" si="19"/>
        <v>1.5</v>
      </c>
      <c r="J38" s="41">
        <f t="shared" si="20"/>
        <v>0</v>
      </c>
      <c r="K38" s="5" t="str">
        <f t="shared" si="17"/>
        <v>#REF!/25</v>
      </c>
      <c r="L38" s="6">
        <v>0</v>
      </c>
      <c r="M38" s="6">
        <f t="shared" si="18"/>
        <v>0</v>
      </c>
      <c r="N38" s="7" t="str">
        <f>"#REF!/E39"</f>
        <v>#REF!/E39</v>
      </c>
      <c r="O38" s="8">
        <v>2.5</v>
      </c>
      <c r="P38" s="8" t="str">
        <f>"#REF!-P39"</f>
        <v>#REF!-P39</v>
      </c>
    </row>
    <row r="39" spans="1:16" s="9" customFormat="1" ht="12" customHeight="1">
      <c r="A39" s="63" t="s">
        <v>48</v>
      </c>
      <c r="B39" s="128">
        <v>4</v>
      </c>
      <c r="C39" s="111" t="s">
        <v>14</v>
      </c>
      <c r="D39" s="112">
        <f t="shared" si="16"/>
        <v>30</v>
      </c>
      <c r="E39" s="113">
        <v>15</v>
      </c>
      <c r="F39" s="109"/>
      <c r="G39" s="114">
        <v>15</v>
      </c>
      <c r="H39" s="112"/>
      <c r="I39" s="40">
        <f t="shared" si="19"/>
        <v>1.5</v>
      </c>
      <c r="J39" s="41">
        <f t="shared" si="20"/>
        <v>1.5</v>
      </c>
      <c r="K39" s="5" t="str">
        <f t="shared" si="17"/>
        <v>#REF!/25</v>
      </c>
      <c r="L39" s="6">
        <v>0</v>
      </c>
      <c r="M39" s="6">
        <f t="shared" si="18"/>
        <v>1</v>
      </c>
      <c r="N39" s="7" t="str">
        <f>"#REF!/E40"</f>
        <v>#REF!/E40</v>
      </c>
      <c r="O39" s="8">
        <v>2.6</v>
      </c>
      <c r="P39" s="8" t="str">
        <f>"#REF!-P40"</f>
        <v>#REF!-P40</v>
      </c>
    </row>
    <row r="40" spans="1:16" s="9" customFormat="1" ht="12" customHeight="1">
      <c r="A40" s="63" t="s">
        <v>49</v>
      </c>
      <c r="B40" s="128">
        <v>3</v>
      </c>
      <c r="C40" s="111" t="s">
        <v>14</v>
      </c>
      <c r="D40" s="112">
        <f t="shared" si="16"/>
        <v>30</v>
      </c>
      <c r="E40" s="113">
        <v>15</v>
      </c>
      <c r="F40" s="114">
        <v>5</v>
      </c>
      <c r="G40" s="114">
        <v>10</v>
      </c>
      <c r="H40" s="135"/>
      <c r="I40" s="40">
        <f t="shared" si="19"/>
        <v>1.5</v>
      </c>
      <c r="J40" s="41">
        <f t="shared" si="20"/>
        <v>1.5</v>
      </c>
      <c r="K40" s="5" t="str">
        <f t="shared" si="17"/>
        <v>#REF!/25</v>
      </c>
      <c r="L40" s="6">
        <v>0</v>
      </c>
      <c r="M40" s="6">
        <f t="shared" si="18"/>
        <v>1</v>
      </c>
      <c r="N40" s="7" t="str">
        <f>"#REF!/E41"</f>
        <v>#REF!/E41</v>
      </c>
      <c r="O40" s="8">
        <f>D40/25</f>
        <v>1.2</v>
      </c>
      <c r="P40" s="8" t="str">
        <f>"#REF!-P41"</f>
        <v>#REF!-P41</v>
      </c>
    </row>
    <row r="41" spans="1:16" s="9" customFormat="1" ht="12" customHeight="1">
      <c r="A41" s="63" t="s">
        <v>50</v>
      </c>
      <c r="B41" s="128">
        <v>4</v>
      </c>
      <c r="C41" s="111" t="s">
        <v>13</v>
      </c>
      <c r="D41" s="112">
        <f t="shared" si="16"/>
        <v>40</v>
      </c>
      <c r="E41" s="113">
        <v>15</v>
      </c>
      <c r="F41" s="114"/>
      <c r="G41" s="114">
        <v>25</v>
      </c>
      <c r="H41" s="112"/>
      <c r="I41" s="40">
        <f t="shared" si="19"/>
        <v>1.5</v>
      </c>
      <c r="J41" s="41">
        <f t="shared" si="20"/>
        <v>2.5</v>
      </c>
      <c r="K41" s="5" t="str">
        <f t="shared" si="17"/>
        <v>#REF!/25</v>
      </c>
      <c r="L41" s="6">
        <v>0</v>
      </c>
      <c r="M41" s="6">
        <f t="shared" si="18"/>
        <v>1</v>
      </c>
      <c r="N41" s="7" t="str">
        <f>"#REF!/E42"</f>
        <v>#REF!/E42</v>
      </c>
      <c r="O41" s="8">
        <f>D41/25</f>
        <v>1.6</v>
      </c>
      <c r="P41" s="8" t="str">
        <f>"#REF!-P42"</f>
        <v>#REF!-P42</v>
      </c>
    </row>
    <row r="42" spans="1:16" s="9" customFormat="1" ht="12" customHeight="1">
      <c r="A42" s="63" t="s">
        <v>51</v>
      </c>
      <c r="B42" s="128">
        <v>3</v>
      </c>
      <c r="C42" s="129" t="s">
        <v>14</v>
      </c>
      <c r="D42" s="112">
        <f t="shared" si="16"/>
        <v>30</v>
      </c>
      <c r="E42" s="113">
        <v>15</v>
      </c>
      <c r="F42" s="114">
        <v>5</v>
      </c>
      <c r="G42" s="114">
        <v>10</v>
      </c>
      <c r="H42" s="131"/>
      <c r="I42" s="40">
        <f t="shared" si="19"/>
        <v>1.5</v>
      </c>
      <c r="J42" s="41">
        <f t="shared" si="20"/>
        <v>1.5</v>
      </c>
      <c r="K42" s="5" t="str">
        <f t="shared" si="17"/>
        <v>#REF!/25</v>
      </c>
      <c r="L42" s="11">
        <v>1</v>
      </c>
      <c r="M42" s="6">
        <f t="shared" si="18"/>
        <v>1</v>
      </c>
      <c r="N42" s="15" t="str">
        <f>"#REF!/E43"</f>
        <v>#REF!/E43</v>
      </c>
      <c r="O42" s="8">
        <f>D42/25</f>
        <v>1.2</v>
      </c>
      <c r="P42" s="8" t="str">
        <f>"#REF!-P43"</f>
        <v>#REF!-P43</v>
      </c>
    </row>
    <row r="43" spans="1:16" s="9" customFormat="1" ht="12" customHeight="1">
      <c r="A43" s="63" t="s">
        <v>75</v>
      </c>
      <c r="B43" s="128">
        <v>4</v>
      </c>
      <c r="C43" s="111" t="s">
        <v>14</v>
      </c>
      <c r="D43" s="112">
        <f t="shared" si="16"/>
        <v>40</v>
      </c>
      <c r="E43" s="133">
        <v>10</v>
      </c>
      <c r="F43" s="134"/>
      <c r="G43" s="134">
        <v>30</v>
      </c>
      <c r="H43" s="131"/>
      <c r="I43" s="40">
        <f t="shared" si="19"/>
        <v>1</v>
      </c>
      <c r="J43" s="41">
        <f t="shared" si="20"/>
        <v>3</v>
      </c>
      <c r="K43" s="5"/>
      <c r="L43" s="11"/>
      <c r="M43" s="6"/>
      <c r="N43" s="15"/>
      <c r="O43" s="8"/>
      <c r="P43" s="8"/>
    </row>
    <row r="44" spans="1:16" s="10" customFormat="1" ht="12" customHeight="1">
      <c r="A44" s="167" t="s">
        <v>15</v>
      </c>
      <c r="B44" s="168">
        <f>SUM(B35:B43)</f>
        <v>26</v>
      </c>
      <c r="C44" s="137">
        <f>COUNTIF(C33:C43,"e")</f>
        <v>2</v>
      </c>
      <c r="D44" s="138">
        <f aca="true" t="shared" si="21" ref="D44:P44">SUM(D35:D43)</f>
        <v>225</v>
      </c>
      <c r="E44" s="138">
        <f t="shared" si="21"/>
        <v>95</v>
      </c>
      <c r="F44" s="138">
        <f t="shared" si="21"/>
        <v>10</v>
      </c>
      <c r="G44" s="138">
        <f t="shared" si="21"/>
        <v>120</v>
      </c>
      <c r="H44" s="138">
        <f t="shared" si="21"/>
        <v>0</v>
      </c>
      <c r="I44" s="139">
        <f t="shared" si="21"/>
        <v>9.5</v>
      </c>
      <c r="J44" s="139">
        <f t="shared" si="21"/>
        <v>12</v>
      </c>
      <c r="K44" s="66">
        <f t="shared" si="21"/>
        <v>0</v>
      </c>
      <c r="L44" s="66">
        <f t="shared" si="21"/>
        <v>1</v>
      </c>
      <c r="M44" s="66">
        <f t="shared" si="21"/>
        <v>5</v>
      </c>
      <c r="N44" s="66">
        <f t="shared" si="21"/>
        <v>0</v>
      </c>
      <c r="O44" s="66">
        <f t="shared" si="21"/>
        <v>11.899999999999999</v>
      </c>
      <c r="P44" s="66">
        <f t="shared" si="21"/>
        <v>0</v>
      </c>
    </row>
    <row r="45" spans="1:16" s="9" customFormat="1" ht="12" customHeight="1">
      <c r="A45" s="169" t="s">
        <v>16</v>
      </c>
      <c r="B45" s="170">
        <f>B13+B23+B33+B44</f>
        <v>96</v>
      </c>
      <c r="C45" s="171"/>
      <c r="D45" s="168">
        <f>D13+D23+D33+D44</f>
        <v>802</v>
      </c>
      <c r="E45" s="168">
        <f>E13+E23+E33+E44</f>
        <v>357</v>
      </c>
      <c r="F45" s="168">
        <f>F13+F23+F33+F44</f>
        <v>75</v>
      </c>
      <c r="G45" s="168">
        <f>G13+G23+G33+G44</f>
        <v>370</v>
      </c>
      <c r="H45" s="168">
        <f>H44+H33+H23+H13</f>
        <v>0</v>
      </c>
      <c r="I45" s="16"/>
      <c r="J45" s="39"/>
      <c r="K45" s="17" t="str">
        <f>"#REF!/25"</f>
        <v>#REF!/25</v>
      </c>
      <c r="L45" s="6"/>
      <c r="M45" s="6"/>
      <c r="O45" s="8"/>
      <c r="P45" s="8"/>
    </row>
    <row r="46" spans="1:16" s="21" customFormat="1" ht="13.5">
      <c r="A46" s="149" t="s">
        <v>17</v>
      </c>
      <c r="B46" s="150"/>
      <c r="C46" s="37"/>
      <c r="D46" s="151"/>
      <c r="E46" s="30">
        <f>(E45/D45)*100</f>
        <v>44.51371571072319</v>
      </c>
      <c r="F46" s="30">
        <f>(F45/D45)*100</f>
        <v>9.351620947630924</v>
      </c>
      <c r="G46" s="30">
        <f>(G45/D45)*100</f>
        <v>46.13466334164589</v>
      </c>
      <c r="H46" s="30">
        <f>(H45/D45)*100</f>
        <v>0</v>
      </c>
      <c r="I46" s="18"/>
      <c r="J46" s="152"/>
      <c r="K46" s="19"/>
      <c r="L46" s="20"/>
      <c r="M46" s="20"/>
      <c r="O46" s="20"/>
      <c r="P46" s="20"/>
    </row>
    <row r="47" spans="1:16" s="26" customFormat="1" ht="55.5" customHeight="1">
      <c r="A47" s="153"/>
      <c r="B47" s="154"/>
      <c r="C47" s="23"/>
      <c r="D47" s="155"/>
      <c r="E47" s="156"/>
      <c r="F47" s="22"/>
      <c r="G47" s="23"/>
      <c r="H47" s="157"/>
      <c r="I47" s="216"/>
      <c r="J47" s="216"/>
      <c r="K47" s="24"/>
      <c r="L47" s="25"/>
      <c r="M47" s="25"/>
      <c r="O47" s="25"/>
      <c r="P47" s="25"/>
    </row>
    <row r="48" spans="1:16" s="26" customFormat="1" ht="69.75" customHeight="1">
      <c r="A48" s="159"/>
      <c r="B48" s="154"/>
      <c r="C48" s="23"/>
      <c r="D48" s="155"/>
      <c r="E48" s="156"/>
      <c r="F48" s="22"/>
      <c r="G48" s="23"/>
      <c r="H48" s="157"/>
      <c r="I48" s="158"/>
      <c r="J48" s="158"/>
      <c r="K48" s="24"/>
      <c r="L48" s="25"/>
      <c r="M48" s="25"/>
      <c r="O48" s="25"/>
      <c r="P48" s="25"/>
    </row>
    <row r="49" spans="1:16" s="26" customFormat="1" ht="14.25" customHeight="1">
      <c r="A49" s="159"/>
      <c r="B49" s="154"/>
      <c r="C49" s="23"/>
      <c r="D49" s="155"/>
      <c r="E49" s="156"/>
      <c r="F49" s="22"/>
      <c r="G49" s="23"/>
      <c r="H49" s="157"/>
      <c r="I49" s="158"/>
      <c r="J49" s="158"/>
      <c r="K49" s="24"/>
      <c r="L49" s="25"/>
      <c r="M49" s="25"/>
      <c r="O49" s="25"/>
      <c r="P49" s="25"/>
    </row>
    <row r="50" spans="1:16" s="26" customFormat="1" ht="13.5">
      <c r="A50" s="159"/>
      <c r="B50" s="154"/>
      <c r="C50" s="23"/>
      <c r="D50" s="155"/>
      <c r="E50" s="156"/>
      <c r="F50" s="22"/>
      <c r="G50" s="23"/>
      <c r="H50" s="157"/>
      <c r="I50" s="158"/>
      <c r="J50" s="158"/>
      <c r="K50" s="24"/>
      <c r="L50" s="25"/>
      <c r="M50" s="25"/>
      <c r="O50" s="25"/>
      <c r="P50" s="25"/>
    </row>
    <row r="51" spans="1:16" s="26" customFormat="1" ht="6" customHeight="1" hidden="1">
      <c r="A51" s="159"/>
      <c r="B51" s="154"/>
      <c r="C51" s="23"/>
      <c r="D51" s="155"/>
      <c r="E51" s="156"/>
      <c r="F51" s="22"/>
      <c r="G51" s="23"/>
      <c r="H51" s="157"/>
      <c r="I51" s="158"/>
      <c r="J51" s="158"/>
      <c r="K51" s="24"/>
      <c r="L51" s="25"/>
      <c r="M51" s="25"/>
      <c r="O51" s="25"/>
      <c r="P51" s="25"/>
    </row>
    <row r="52" spans="1:16" s="26" customFormat="1" ht="87" customHeight="1">
      <c r="A52" s="172" t="s">
        <v>0</v>
      </c>
      <c r="B52" s="173" t="s">
        <v>1</v>
      </c>
      <c r="C52" s="174" t="s">
        <v>2</v>
      </c>
      <c r="D52" s="174" t="s">
        <v>3</v>
      </c>
      <c r="E52" s="175" t="s">
        <v>4</v>
      </c>
      <c r="F52" s="176" t="s">
        <v>5</v>
      </c>
      <c r="G52" s="176" t="s">
        <v>6</v>
      </c>
      <c r="H52" s="174" t="s">
        <v>7</v>
      </c>
      <c r="I52" s="175" t="s">
        <v>27</v>
      </c>
      <c r="J52" s="175" t="s">
        <v>28</v>
      </c>
      <c r="K52" s="24"/>
      <c r="L52" s="25"/>
      <c r="M52" s="25"/>
      <c r="O52" s="25"/>
      <c r="P52" s="25"/>
    </row>
    <row r="53" spans="1:16" s="26" customFormat="1" ht="14.25" customHeight="1">
      <c r="A53" s="160" t="s">
        <v>24</v>
      </c>
      <c r="B53" s="207" t="s">
        <v>33</v>
      </c>
      <c r="C53" s="208"/>
      <c r="D53" s="208"/>
      <c r="E53" s="208"/>
      <c r="F53" s="208"/>
      <c r="G53" s="208"/>
      <c r="H53" s="209"/>
      <c r="I53" s="148">
        <v>10</v>
      </c>
      <c r="J53" s="148">
        <v>10</v>
      </c>
      <c r="K53" s="24"/>
      <c r="L53" s="25"/>
      <c r="M53" s="25"/>
      <c r="O53" s="25"/>
      <c r="P53" s="25"/>
    </row>
    <row r="54" spans="1:16" s="26" customFormat="1" ht="12" customHeight="1">
      <c r="A54" s="71" t="s">
        <v>34</v>
      </c>
      <c r="B54" s="72">
        <v>5</v>
      </c>
      <c r="C54" s="38" t="s">
        <v>14</v>
      </c>
      <c r="D54" s="35">
        <f aca="true" t="shared" si="22" ref="D54:D60">SUM(E54:H54)</f>
        <v>45</v>
      </c>
      <c r="E54" s="73">
        <v>10</v>
      </c>
      <c r="F54" s="74">
        <v>10</v>
      </c>
      <c r="G54" s="74">
        <v>25</v>
      </c>
      <c r="H54" s="35"/>
      <c r="I54" s="40">
        <f>E54/10</f>
        <v>1</v>
      </c>
      <c r="J54" s="41">
        <f>(F54+G54+H54)/10</f>
        <v>3.5</v>
      </c>
      <c r="K54" s="24"/>
      <c r="L54" s="25"/>
      <c r="M54" s="25"/>
      <c r="O54" s="25"/>
      <c r="P54" s="25"/>
    </row>
    <row r="55" spans="1:16" s="26" customFormat="1" ht="12" customHeight="1">
      <c r="A55" s="63" t="s">
        <v>35</v>
      </c>
      <c r="B55" s="68">
        <v>4</v>
      </c>
      <c r="C55" s="1" t="s">
        <v>13</v>
      </c>
      <c r="D55" s="3">
        <f t="shared" si="22"/>
        <v>45</v>
      </c>
      <c r="E55" s="69">
        <v>10</v>
      </c>
      <c r="F55" s="70">
        <v>10</v>
      </c>
      <c r="G55" s="70">
        <v>25</v>
      </c>
      <c r="H55" s="3"/>
      <c r="I55" s="40">
        <f aca="true" t="shared" si="23" ref="I55:I60">E55/10</f>
        <v>1</v>
      </c>
      <c r="J55" s="41">
        <f aca="true" t="shared" si="24" ref="J55:J60">(F55+G55+H55)/10</f>
        <v>3.5</v>
      </c>
      <c r="K55" s="24"/>
      <c r="L55" s="25"/>
      <c r="M55" s="25"/>
      <c r="O55" s="25"/>
      <c r="P55" s="25"/>
    </row>
    <row r="56" spans="1:16" s="26" customFormat="1" ht="12" customHeight="1">
      <c r="A56" s="63" t="s">
        <v>36</v>
      </c>
      <c r="B56" s="68">
        <v>4</v>
      </c>
      <c r="C56" s="1" t="s">
        <v>13</v>
      </c>
      <c r="D56" s="3">
        <f t="shared" si="22"/>
        <v>14</v>
      </c>
      <c r="E56" s="69">
        <v>7</v>
      </c>
      <c r="F56" s="70"/>
      <c r="G56" s="70">
        <v>7</v>
      </c>
      <c r="H56" s="3"/>
      <c r="I56" s="40">
        <f t="shared" si="23"/>
        <v>0.7</v>
      </c>
      <c r="J56" s="41">
        <f t="shared" si="24"/>
        <v>0.7</v>
      </c>
      <c r="K56" s="24"/>
      <c r="L56" s="25"/>
      <c r="M56" s="25"/>
      <c r="O56" s="25"/>
      <c r="P56" s="25"/>
    </row>
    <row r="57" spans="1:16" s="26" customFormat="1" ht="12" customHeight="1">
      <c r="A57" s="63" t="s">
        <v>37</v>
      </c>
      <c r="B57" s="68">
        <v>3</v>
      </c>
      <c r="C57" s="1" t="s">
        <v>14</v>
      </c>
      <c r="D57" s="3">
        <f t="shared" si="22"/>
        <v>14</v>
      </c>
      <c r="E57" s="69">
        <v>7</v>
      </c>
      <c r="F57" s="70"/>
      <c r="G57" s="70">
        <v>7</v>
      </c>
      <c r="H57" s="3"/>
      <c r="I57" s="40">
        <f t="shared" si="23"/>
        <v>0.7</v>
      </c>
      <c r="J57" s="41">
        <f t="shared" si="24"/>
        <v>0.7</v>
      </c>
      <c r="K57" s="24"/>
      <c r="L57" s="25"/>
      <c r="M57" s="25"/>
      <c r="O57" s="25"/>
      <c r="P57" s="25"/>
    </row>
    <row r="58" spans="1:17" s="29" customFormat="1" ht="12" customHeight="1">
      <c r="A58" s="63" t="s">
        <v>55</v>
      </c>
      <c r="B58" s="68">
        <v>4</v>
      </c>
      <c r="C58" s="1" t="s">
        <v>14</v>
      </c>
      <c r="D58" s="3">
        <f t="shared" si="22"/>
        <v>14</v>
      </c>
      <c r="E58" s="69">
        <v>7</v>
      </c>
      <c r="F58" s="70"/>
      <c r="G58" s="70">
        <v>7</v>
      </c>
      <c r="H58" s="3"/>
      <c r="I58" s="40">
        <f t="shared" si="23"/>
        <v>0.7</v>
      </c>
      <c r="J58" s="41">
        <f t="shared" si="24"/>
        <v>0.7</v>
      </c>
      <c r="K58" s="27"/>
      <c r="L58" s="28"/>
      <c r="M58" s="28"/>
      <c r="O58" s="28"/>
      <c r="P58" s="28"/>
      <c r="Q58" s="26"/>
    </row>
    <row r="59" spans="1:16" s="26" customFormat="1" ht="12" customHeight="1">
      <c r="A59" s="97" t="s">
        <v>104</v>
      </c>
      <c r="B59" s="75">
        <v>1</v>
      </c>
      <c r="C59" s="101" t="s">
        <v>14</v>
      </c>
      <c r="D59" s="45">
        <f t="shared" si="22"/>
        <v>15</v>
      </c>
      <c r="E59" s="45">
        <v>15</v>
      </c>
      <c r="F59" s="45"/>
      <c r="G59" s="100"/>
      <c r="H59" s="45"/>
      <c r="I59" s="40">
        <f t="shared" si="23"/>
        <v>1.5</v>
      </c>
      <c r="J59" s="41">
        <f t="shared" si="24"/>
        <v>0</v>
      </c>
      <c r="K59" s="24"/>
      <c r="L59" s="25"/>
      <c r="M59" s="25"/>
      <c r="O59" s="25"/>
      <c r="P59" s="25"/>
    </row>
    <row r="60" spans="1:16" s="26" customFormat="1" ht="12" customHeight="1">
      <c r="A60" s="63" t="s">
        <v>76</v>
      </c>
      <c r="B60" s="68">
        <v>4</v>
      </c>
      <c r="C60" s="2" t="s">
        <v>14</v>
      </c>
      <c r="D60" s="3">
        <f t="shared" si="22"/>
        <v>45</v>
      </c>
      <c r="E60" s="3">
        <v>10</v>
      </c>
      <c r="F60" s="3">
        <v>10</v>
      </c>
      <c r="G60" s="4">
        <v>25</v>
      </c>
      <c r="H60" s="3"/>
      <c r="I60" s="40">
        <f t="shared" si="23"/>
        <v>1</v>
      </c>
      <c r="J60" s="41">
        <f t="shared" si="24"/>
        <v>3.5</v>
      </c>
      <c r="K60" s="24"/>
      <c r="L60" s="25"/>
      <c r="M60" s="25"/>
      <c r="O60" s="25"/>
      <c r="P60" s="25"/>
    </row>
    <row r="61" spans="1:16" s="26" customFormat="1" ht="12" customHeight="1">
      <c r="A61" s="177" t="s">
        <v>15</v>
      </c>
      <c r="B61" s="168">
        <f>SUM(B54:B60)</f>
        <v>25</v>
      </c>
      <c r="C61" s="137">
        <f>COUNTIF(C52:C60,"e")</f>
        <v>2</v>
      </c>
      <c r="D61" s="138">
        <f>SUM(D54:D60)</f>
        <v>192</v>
      </c>
      <c r="E61" s="138">
        <f>SUM(E54:E60)</f>
        <v>66</v>
      </c>
      <c r="F61" s="138">
        <f>SUM(F54:F60)</f>
        <v>30</v>
      </c>
      <c r="G61" s="138">
        <f>SUM(G54:G60)</f>
        <v>96</v>
      </c>
      <c r="H61" s="138">
        <f>SUM(H54:H60)</f>
        <v>0</v>
      </c>
      <c r="I61" s="139">
        <f>SUM(I54:I60)</f>
        <v>6.6000000000000005</v>
      </c>
      <c r="J61" s="139">
        <f>SUM(J54:J60)</f>
        <v>12.6</v>
      </c>
      <c r="K61" s="24"/>
      <c r="L61" s="25"/>
      <c r="M61" s="25"/>
      <c r="O61" s="25"/>
      <c r="P61" s="25"/>
    </row>
    <row r="62" spans="1:16" s="26" customFormat="1" ht="12" customHeight="1">
      <c r="A62" s="161" t="s">
        <v>25</v>
      </c>
      <c r="B62" s="207" t="s">
        <v>33</v>
      </c>
      <c r="C62" s="208"/>
      <c r="D62" s="208"/>
      <c r="E62" s="208"/>
      <c r="F62" s="208"/>
      <c r="G62" s="208"/>
      <c r="H62" s="209"/>
      <c r="I62" s="148">
        <v>7</v>
      </c>
      <c r="J62" s="148">
        <v>7</v>
      </c>
      <c r="K62" s="24"/>
      <c r="L62" s="25"/>
      <c r="M62" s="25"/>
      <c r="O62" s="25"/>
      <c r="P62" s="25"/>
    </row>
    <row r="63" spans="1:16" s="26" customFormat="1" ht="12" customHeight="1">
      <c r="A63" s="102" t="s">
        <v>83</v>
      </c>
      <c r="B63" s="101">
        <v>1</v>
      </c>
      <c r="C63" s="101" t="s">
        <v>14</v>
      </c>
      <c r="D63" s="45">
        <f aca="true" t="shared" si="25" ref="D63:D70">SUM(E63:H63)</f>
        <v>9</v>
      </c>
      <c r="E63" s="101">
        <v>9</v>
      </c>
      <c r="F63" s="101"/>
      <c r="G63" s="101"/>
      <c r="H63" s="101"/>
      <c r="I63" s="46">
        <f>E63/7</f>
        <v>1.2857142857142858</v>
      </c>
      <c r="J63" s="47">
        <f>(F63+G63+H63)/7</f>
        <v>0</v>
      </c>
      <c r="K63" s="24"/>
      <c r="L63" s="25"/>
      <c r="M63" s="25"/>
      <c r="O63" s="25"/>
      <c r="P63" s="25"/>
    </row>
    <row r="64" spans="1:16" s="29" customFormat="1" ht="12" customHeight="1">
      <c r="A64" s="97" t="s">
        <v>52</v>
      </c>
      <c r="B64" s="75">
        <v>4</v>
      </c>
      <c r="C64" s="52" t="s">
        <v>13</v>
      </c>
      <c r="D64" s="45">
        <f t="shared" si="25"/>
        <v>45</v>
      </c>
      <c r="E64" s="45">
        <v>14</v>
      </c>
      <c r="F64" s="45">
        <v>7</v>
      </c>
      <c r="G64" s="100">
        <v>24</v>
      </c>
      <c r="H64" s="45"/>
      <c r="I64" s="46">
        <f>E64/7</f>
        <v>2</v>
      </c>
      <c r="J64" s="47">
        <f>(F64+G64+H64)/7</f>
        <v>4.428571428571429</v>
      </c>
      <c r="K64" s="27"/>
      <c r="L64" s="28"/>
      <c r="M64" s="28"/>
      <c r="O64" s="28"/>
      <c r="P64" s="28"/>
    </row>
    <row r="65" spans="1:16" s="29" customFormat="1" ht="12" customHeight="1">
      <c r="A65" s="97" t="s">
        <v>53</v>
      </c>
      <c r="B65" s="75">
        <v>5</v>
      </c>
      <c r="C65" s="52" t="s">
        <v>13</v>
      </c>
      <c r="D65" s="45">
        <f t="shared" si="25"/>
        <v>45</v>
      </c>
      <c r="E65" s="93">
        <v>30</v>
      </c>
      <c r="F65" s="91"/>
      <c r="G65" s="91">
        <v>15</v>
      </c>
      <c r="H65" s="45"/>
      <c r="I65" s="46">
        <f aca="true" t="shared" si="26" ref="I65:I71">E65/7</f>
        <v>4.285714285714286</v>
      </c>
      <c r="J65" s="47">
        <f aca="true" t="shared" si="27" ref="J65:J71">(F65+G65+H65)/7</f>
        <v>2.142857142857143</v>
      </c>
      <c r="K65" s="27"/>
      <c r="L65" s="28"/>
      <c r="M65" s="28"/>
      <c r="O65" s="28"/>
      <c r="P65" s="28"/>
    </row>
    <row r="66" spans="1:16" s="29" customFormat="1" ht="12" customHeight="1">
      <c r="A66" s="97" t="s">
        <v>56</v>
      </c>
      <c r="B66" s="75">
        <v>5</v>
      </c>
      <c r="C66" s="52" t="s">
        <v>13</v>
      </c>
      <c r="D66" s="45">
        <f t="shared" si="25"/>
        <v>21</v>
      </c>
      <c r="E66" s="75">
        <v>7</v>
      </c>
      <c r="F66" s="91">
        <v>7</v>
      </c>
      <c r="G66" s="92">
        <v>7</v>
      </c>
      <c r="H66" s="45"/>
      <c r="I66" s="46">
        <f t="shared" si="26"/>
        <v>1</v>
      </c>
      <c r="J66" s="47">
        <f t="shared" si="27"/>
        <v>2</v>
      </c>
      <c r="K66" s="27"/>
      <c r="L66" s="28"/>
      <c r="M66" s="28"/>
      <c r="O66" s="28"/>
      <c r="P66" s="28"/>
    </row>
    <row r="67" spans="1:16" s="29" customFormat="1" ht="12" customHeight="1">
      <c r="A67" s="97" t="s">
        <v>57</v>
      </c>
      <c r="B67" s="75">
        <v>3</v>
      </c>
      <c r="C67" s="52" t="s">
        <v>14</v>
      </c>
      <c r="D67" s="45">
        <f t="shared" si="25"/>
        <v>14</v>
      </c>
      <c r="E67" s="75">
        <v>7</v>
      </c>
      <c r="F67" s="91"/>
      <c r="G67" s="92">
        <v>7</v>
      </c>
      <c r="H67" s="45"/>
      <c r="I67" s="46">
        <f t="shared" si="26"/>
        <v>1</v>
      </c>
      <c r="J67" s="47">
        <f t="shared" si="27"/>
        <v>1</v>
      </c>
      <c r="K67" s="27"/>
      <c r="L67" s="28"/>
      <c r="M67" s="28"/>
      <c r="O67" s="28"/>
      <c r="P67" s="28"/>
    </row>
    <row r="68" spans="1:16" s="29" customFormat="1" ht="12" customHeight="1">
      <c r="A68" s="63" t="s">
        <v>58</v>
      </c>
      <c r="B68" s="72">
        <v>5</v>
      </c>
      <c r="C68" s="34" t="s">
        <v>14</v>
      </c>
      <c r="D68" s="35">
        <f t="shared" si="25"/>
        <v>14</v>
      </c>
      <c r="E68" s="98">
        <v>7</v>
      </c>
      <c r="F68" s="74"/>
      <c r="G68" s="99">
        <v>7</v>
      </c>
      <c r="H68" s="35"/>
      <c r="I68" s="40">
        <f t="shared" si="26"/>
        <v>1</v>
      </c>
      <c r="J68" s="41">
        <f t="shared" si="27"/>
        <v>1</v>
      </c>
      <c r="K68" s="27"/>
      <c r="L68" s="28"/>
      <c r="M68" s="28"/>
      <c r="O68" s="28"/>
      <c r="P68" s="28"/>
    </row>
    <row r="69" spans="1:16" s="29" customFormat="1" ht="12" customHeight="1">
      <c r="A69" s="63" t="s">
        <v>62</v>
      </c>
      <c r="B69" s="68">
        <v>4</v>
      </c>
      <c r="C69" s="2" t="s">
        <v>13</v>
      </c>
      <c r="D69" s="3">
        <f t="shared" si="25"/>
        <v>14</v>
      </c>
      <c r="E69" s="77">
        <v>7</v>
      </c>
      <c r="F69" s="65"/>
      <c r="G69" s="78">
        <v>7</v>
      </c>
      <c r="H69" s="3"/>
      <c r="I69" s="40">
        <f>E69/7</f>
        <v>1</v>
      </c>
      <c r="J69" s="41">
        <f>(F69+G69+H69)/7</f>
        <v>1</v>
      </c>
      <c r="K69" s="27"/>
      <c r="L69" s="28"/>
      <c r="M69" s="28"/>
      <c r="O69" s="28"/>
      <c r="P69" s="28"/>
    </row>
    <row r="70" spans="1:16" s="81" customFormat="1" ht="12.75">
      <c r="A70" s="63" t="s">
        <v>54</v>
      </c>
      <c r="B70" s="68">
        <v>2</v>
      </c>
      <c r="C70" s="2" t="s">
        <v>14</v>
      </c>
      <c r="D70" s="3">
        <f t="shared" si="25"/>
        <v>14</v>
      </c>
      <c r="E70" s="75">
        <v>7</v>
      </c>
      <c r="F70" s="70"/>
      <c r="G70" s="76">
        <v>7</v>
      </c>
      <c r="H70" s="3"/>
      <c r="I70" s="43">
        <f t="shared" si="26"/>
        <v>1</v>
      </c>
      <c r="J70" s="42">
        <f t="shared" si="27"/>
        <v>1</v>
      </c>
      <c r="K70" s="79"/>
      <c r="L70" s="80"/>
      <c r="M70" s="80"/>
      <c r="O70" s="80"/>
      <c r="P70" s="80"/>
    </row>
    <row r="71" spans="1:16" s="81" customFormat="1" ht="12.75">
      <c r="A71" s="63" t="s">
        <v>59</v>
      </c>
      <c r="B71" s="68">
        <v>5</v>
      </c>
      <c r="C71" s="2" t="s">
        <v>14</v>
      </c>
      <c r="D71" s="3"/>
      <c r="E71" s="3"/>
      <c r="F71" s="3"/>
      <c r="G71" s="4"/>
      <c r="H71" s="3"/>
      <c r="I71" s="43">
        <f t="shared" si="26"/>
        <v>0</v>
      </c>
      <c r="J71" s="42">
        <f t="shared" si="27"/>
        <v>0</v>
      </c>
      <c r="K71" s="79"/>
      <c r="L71" s="80"/>
      <c r="M71" s="80"/>
      <c r="O71" s="80"/>
      <c r="P71" s="80"/>
    </row>
    <row r="72" spans="1:16" s="81" customFormat="1" ht="12.75">
      <c r="A72" s="177" t="s">
        <v>15</v>
      </c>
      <c r="B72" s="168">
        <f>SUM(B63:B71)</f>
        <v>34</v>
      </c>
      <c r="C72" s="137">
        <f>COUNTIF(C64:C71,"e")</f>
        <v>4</v>
      </c>
      <c r="D72" s="138">
        <f>SUM(D63:D71)</f>
        <v>176</v>
      </c>
      <c r="E72" s="138">
        <f>SUM(E63:E71)</f>
        <v>88</v>
      </c>
      <c r="F72" s="138">
        <f>SUM(F63:F71)</f>
        <v>14</v>
      </c>
      <c r="G72" s="138">
        <f>SUM(G63:G71)</f>
        <v>74</v>
      </c>
      <c r="H72" s="138">
        <f>SUM(H63:H71)</f>
        <v>0</v>
      </c>
      <c r="I72" s="139">
        <f>SUM(I63:I71)</f>
        <v>12.571428571428571</v>
      </c>
      <c r="J72" s="139">
        <f>SUM(J63:J71)</f>
        <v>12.571428571428571</v>
      </c>
      <c r="K72" s="79"/>
      <c r="L72" s="80"/>
      <c r="M72" s="80"/>
      <c r="O72" s="80"/>
      <c r="P72" s="80"/>
    </row>
    <row r="73" spans="1:16" s="26" customFormat="1" ht="12" customHeight="1">
      <c r="A73" s="161" t="s">
        <v>26</v>
      </c>
      <c r="B73" s="207" t="s">
        <v>33</v>
      </c>
      <c r="C73" s="208"/>
      <c r="D73" s="208"/>
      <c r="E73" s="208"/>
      <c r="F73" s="208"/>
      <c r="G73" s="208"/>
      <c r="H73" s="209"/>
      <c r="I73" s="148">
        <v>7</v>
      </c>
      <c r="J73" s="148">
        <v>7</v>
      </c>
      <c r="K73" s="24"/>
      <c r="L73" s="25"/>
      <c r="M73" s="25"/>
      <c r="O73" s="25"/>
      <c r="P73" s="25"/>
    </row>
    <row r="74" spans="1:16" s="29" customFormat="1" ht="12" customHeight="1">
      <c r="A74" s="63" t="s">
        <v>80</v>
      </c>
      <c r="B74" s="68">
        <v>6</v>
      </c>
      <c r="C74" s="2" t="s">
        <v>13</v>
      </c>
      <c r="D74" s="3">
        <f>SUM(E74:H74)</f>
        <v>21</v>
      </c>
      <c r="E74" s="75">
        <v>7</v>
      </c>
      <c r="F74" s="70"/>
      <c r="G74" s="76">
        <v>14</v>
      </c>
      <c r="H74" s="3"/>
      <c r="I74" s="43">
        <f aca="true" t="shared" si="28" ref="I74:I83">E74/7</f>
        <v>1</v>
      </c>
      <c r="J74" s="42">
        <f aca="true" t="shared" si="29" ref="J74:J83">(F74+G74+H74)/7</f>
        <v>2</v>
      </c>
      <c r="K74" s="27"/>
      <c r="L74" s="28"/>
      <c r="M74" s="28"/>
      <c r="O74" s="28"/>
      <c r="P74" s="28"/>
    </row>
    <row r="75" spans="1:16" s="26" customFormat="1" ht="12" customHeight="1">
      <c r="A75" s="63" t="s">
        <v>60</v>
      </c>
      <c r="B75" s="68">
        <v>3</v>
      </c>
      <c r="C75" s="1" t="s">
        <v>13</v>
      </c>
      <c r="D75" s="3">
        <f>SUM(E75:H75)</f>
        <v>14</v>
      </c>
      <c r="E75" s="77">
        <v>7</v>
      </c>
      <c r="F75" s="65"/>
      <c r="G75" s="78">
        <v>7</v>
      </c>
      <c r="H75" s="3"/>
      <c r="I75" s="43">
        <f t="shared" si="28"/>
        <v>1</v>
      </c>
      <c r="J75" s="42">
        <f t="shared" si="29"/>
        <v>1</v>
      </c>
      <c r="K75" s="24"/>
      <c r="L75" s="25"/>
      <c r="M75" s="25"/>
      <c r="O75" s="25"/>
      <c r="P75" s="25"/>
    </row>
    <row r="76" spans="1:16" s="29" customFormat="1" ht="12" customHeight="1">
      <c r="A76" s="63" t="s">
        <v>61</v>
      </c>
      <c r="B76" s="68">
        <v>2</v>
      </c>
      <c r="C76" s="2" t="s">
        <v>14</v>
      </c>
      <c r="D76" s="3">
        <f aca="true" t="shared" si="30" ref="D76:D83">SUM(E76:H76)</f>
        <v>21</v>
      </c>
      <c r="E76" s="77">
        <v>7</v>
      </c>
      <c r="F76" s="65">
        <v>7</v>
      </c>
      <c r="G76" s="78">
        <v>7</v>
      </c>
      <c r="H76" s="3"/>
      <c r="I76" s="43">
        <f t="shared" si="28"/>
        <v>1</v>
      </c>
      <c r="J76" s="42">
        <f t="shared" si="29"/>
        <v>2</v>
      </c>
      <c r="K76" s="27"/>
      <c r="L76" s="28"/>
      <c r="M76" s="28"/>
      <c r="O76" s="28"/>
      <c r="P76" s="28"/>
    </row>
    <row r="77" spans="1:16" s="29" customFormat="1" ht="12" customHeight="1">
      <c r="A77" s="63" t="s">
        <v>63</v>
      </c>
      <c r="B77" s="68">
        <v>2</v>
      </c>
      <c r="C77" s="2" t="s">
        <v>14</v>
      </c>
      <c r="D77" s="3">
        <f t="shared" si="30"/>
        <v>14</v>
      </c>
      <c r="E77" s="77">
        <v>7</v>
      </c>
      <c r="F77" s="65"/>
      <c r="G77" s="78">
        <v>7</v>
      </c>
      <c r="H77" s="3"/>
      <c r="I77" s="43">
        <f t="shared" si="28"/>
        <v>1</v>
      </c>
      <c r="J77" s="42">
        <f t="shared" si="29"/>
        <v>1</v>
      </c>
      <c r="K77" s="27"/>
      <c r="L77" s="28"/>
      <c r="M77" s="28"/>
      <c r="O77" s="28"/>
      <c r="P77" s="28"/>
    </row>
    <row r="78" spans="1:16" s="29" customFormat="1" ht="12" customHeight="1">
      <c r="A78" s="63" t="s">
        <v>64</v>
      </c>
      <c r="B78" s="68">
        <v>2</v>
      </c>
      <c r="C78" s="2" t="s">
        <v>14</v>
      </c>
      <c r="D78" s="3">
        <f t="shared" si="30"/>
        <v>21</v>
      </c>
      <c r="E78" s="77">
        <v>7</v>
      </c>
      <c r="F78" s="65">
        <v>7</v>
      </c>
      <c r="G78" s="78">
        <v>7</v>
      </c>
      <c r="H78" s="3"/>
      <c r="I78" s="43">
        <f t="shared" si="28"/>
        <v>1</v>
      </c>
      <c r="J78" s="42">
        <f t="shared" si="29"/>
        <v>2</v>
      </c>
      <c r="K78" s="27"/>
      <c r="L78" s="28"/>
      <c r="M78" s="28"/>
      <c r="O78" s="28"/>
      <c r="P78" s="28"/>
    </row>
    <row r="79" spans="1:16" s="81" customFormat="1" ht="12.75">
      <c r="A79" s="63" t="s">
        <v>65</v>
      </c>
      <c r="B79" s="82">
        <v>3</v>
      </c>
      <c r="C79" s="48" t="s">
        <v>13</v>
      </c>
      <c r="D79" s="49">
        <f t="shared" si="30"/>
        <v>21</v>
      </c>
      <c r="E79" s="83">
        <v>7</v>
      </c>
      <c r="F79" s="84">
        <v>7</v>
      </c>
      <c r="G79" s="85">
        <v>7</v>
      </c>
      <c r="H79" s="49"/>
      <c r="I79" s="50">
        <f t="shared" si="28"/>
        <v>1</v>
      </c>
      <c r="J79" s="51">
        <f t="shared" si="29"/>
        <v>2</v>
      </c>
      <c r="K79" s="79"/>
      <c r="L79" s="80"/>
      <c r="M79" s="80"/>
      <c r="O79" s="80"/>
      <c r="P79" s="80"/>
    </row>
    <row r="80" spans="1:16" s="81" customFormat="1" ht="12.75">
      <c r="A80" s="63" t="s">
        <v>66</v>
      </c>
      <c r="B80" s="75">
        <v>3</v>
      </c>
      <c r="C80" s="52" t="s">
        <v>13</v>
      </c>
      <c r="D80" s="45">
        <f t="shared" si="30"/>
        <v>14</v>
      </c>
      <c r="E80" s="86">
        <v>7</v>
      </c>
      <c r="F80" s="67"/>
      <c r="G80" s="87">
        <v>7</v>
      </c>
      <c r="H80" s="45"/>
      <c r="I80" s="46">
        <f t="shared" si="28"/>
        <v>1</v>
      </c>
      <c r="J80" s="47">
        <f t="shared" si="29"/>
        <v>1</v>
      </c>
      <c r="K80" s="79"/>
      <c r="L80" s="80"/>
      <c r="M80" s="80"/>
      <c r="O80" s="80"/>
      <c r="P80" s="80"/>
    </row>
    <row r="81" spans="1:16" s="81" customFormat="1" ht="12.75">
      <c r="A81" s="63" t="s">
        <v>72</v>
      </c>
      <c r="B81" s="75">
        <v>2</v>
      </c>
      <c r="C81" s="52" t="s">
        <v>14</v>
      </c>
      <c r="D81" s="45">
        <f t="shared" si="30"/>
        <v>7</v>
      </c>
      <c r="E81" s="86">
        <v>7</v>
      </c>
      <c r="F81" s="67"/>
      <c r="G81" s="87"/>
      <c r="H81" s="45"/>
      <c r="I81" s="46">
        <f>E81/7</f>
        <v>1</v>
      </c>
      <c r="J81" s="47">
        <f>(F81+G81+H81)/7</f>
        <v>0</v>
      </c>
      <c r="K81" s="79"/>
      <c r="L81" s="80"/>
      <c r="M81" s="80"/>
      <c r="O81" s="80"/>
      <c r="P81" s="80"/>
    </row>
    <row r="82" spans="1:16" s="81" customFormat="1" ht="12.75">
      <c r="A82" s="63" t="s">
        <v>67</v>
      </c>
      <c r="B82" s="75">
        <v>3</v>
      </c>
      <c r="C82" s="52" t="s">
        <v>14</v>
      </c>
      <c r="D82" s="45">
        <f t="shared" si="30"/>
        <v>14</v>
      </c>
      <c r="E82" s="86">
        <v>7</v>
      </c>
      <c r="F82" s="67"/>
      <c r="G82" s="67">
        <v>7</v>
      </c>
      <c r="H82" s="45"/>
      <c r="I82" s="46">
        <f>E82/7</f>
        <v>1</v>
      </c>
      <c r="J82" s="47">
        <f>(F82+G82+H82)/7</f>
        <v>1</v>
      </c>
      <c r="K82" s="79"/>
      <c r="L82" s="80"/>
      <c r="M82" s="80"/>
      <c r="O82" s="80"/>
      <c r="P82" s="80"/>
    </row>
    <row r="83" spans="1:16" s="81" customFormat="1" ht="12.75">
      <c r="A83" s="63" t="s">
        <v>77</v>
      </c>
      <c r="B83" s="72">
        <v>1</v>
      </c>
      <c r="C83" s="34" t="s">
        <v>14</v>
      </c>
      <c r="D83" s="35">
        <f t="shared" si="30"/>
        <v>13</v>
      </c>
      <c r="E83" s="88"/>
      <c r="F83" s="64"/>
      <c r="G83" s="89">
        <v>13</v>
      </c>
      <c r="H83" s="35"/>
      <c r="I83" s="40">
        <f t="shared" si="28"/>
        <v>0</v>
      </c>
      <c r="J83" s="41">
        <f t="shared" si="29"/>
        <v>1.8571428571428572</v>
      </c>
      <c r="K83" s="79"/>
      <c r="L83" s="80"/>
      <c r="M83" s="80"/>
      <c r="O83" s="80"/>
      <c r="P83" s="80"/>
    </row>
    <row r="84" spans="1:16" s="81" customFormat="1" ht="12.75">
      <c r="A84" s="177" t="s">
        <v>15</v>
      </c>
      <c r="B84" s="168">
        <f>SUM(B74:B83)</f>
        <v>27</v>
      </c>
      <c r="C84" s="168">
        <f>SUM(C69:C83)</f>
        <v>4</v>
      </c>
      <c r="D84" s="168">
        <f aca="true" t="shared" si="31" ref="D84:J84">SUM(D74:D83)</f>
        <v>160</v>
      </c>
      <c r="E84" s="168">
        <f t="shared" si="31"/>
        <v>63</v>
      </c>
      <c r="F84" s="168">
        <f t="shared" si="31"/>
        <v>21</v>
      </c>
      <c r="G84" s="168">
        <f t="shared" si="31"/>
        <v>76</v>
      </c>
      <c r="H84" s="168">
        <f t="shared" si="31"/>
        <v>0</v>
      </c>
      <c r="I84" s="140">
        <f t="shared" si="31"/>
        <v>9</v>
      </c>
      <c r="J84" s="140">
        <f t="shared" si="31"/>
        <v>13.857142857142858</v>
      </c>
      <c r="K84" s="79"/>
      <c r="L84" s="80"/>
      <c r="M84" s="80"/>
      <c r="O84" s="80"/>
      <c r="P84" s="80"/>
    </row>
    <row r="85" spans="1:16" s="81" customFormat="1" ht="12.75">
      <c r="A85" s="161" t="s">
        <v>29</v>
      </c>
      <c r="B85" s="207" t="s">
        <v>33</v>
      </c>
      <c r="C85" s="208"/>
      <c r="D85" s="208"/>
      <c r="E85" s="208"/>
      <c r="F85" s="208"/>
      <c r="G85" s="208"/>
      <c r="H85" s="209"/>
      <c r="I85" s="148">
        <v>5</v>
      </c>
      <c r="J85" s="148">
        <v>5</v>
      </c>
      <c r="K85" s="79"/>
      <c r="L85" s="80"/>
      <c r="M85" s="80"/>
      <c r="O85" s="80"/>
      <c r="P85" s="80"/>
    </row>
    <row r="86" spans="1:16" s="81" customFormat="1" ht="12.75">
      <c r="A86" s="63" t="s">
        <v>68</v>
      </c>
      <c r="B86" s="68">
        <v>3</v>
      </c>
      <c r="C86" s="44" t="s">
        <v>14</v>
      </c>
      <c r="D86" s="45">
        <f>SUM(E86:H86)</f>
        <v>14</v>
      </c>
      <c r="E86" s="90">
        <v>7</v>
      </c>
      <c r="F86" s="91"/>
      <c r="G86" s="92">
        <v>7</v>
      </c>
      <c r="H86" s="45"/>
      <c r="I86" s="46">
        <f>E86/5</f>
        <v>1.4</v>
      </c>
      <c r="J86" s="47">
        <f>(F86+G86+H86)/5</f>
        <v>1.4</v>
      </c>
      <c r="K86" s="79"/>
      <c r="L86" s="80"/>
      <c r="M86" s="80"/>
      <c r="O86" s="80"/>
      <c r="P86" s="80"/>
    </row>
    <row r="87" spans="1:16" s="81" customFormat="1" ht="12.75">
      <c r="A87" s="63" t="s">
        <v>69</v>
      </c>
      <c r="B87" s="68">
        <v>4</v>
      </c>
      <c r="C87" s="44" t="s">
        <v>13</v>
      </c>
      <c r="D87" s="45">
        <f>SUM(E87:H87)</f>
        <v>14</v>
      </c>
      <c r="E87" s="93">
        <v>7</v>
      </c>
      <c r="F87" s="93"/>
      <c r="G87" s="93">
        <v>7</v>
      </c>
      <c r="H87" s="45"/>
      <c r="I87" s="46">
        <f>E87/5</f>
        <v>1.4</v>
      </c>
      <c r="J87" s="47">
        <f>(F87+G87+H87)/5</f>
        <v>1.4</v>
      </c>
      <c r="K87" s="79"/>
      <c r="L87" s="80"/>
      <c r="M87" s="80"/>
      <c r="O87" s="80"/>
      <c r="P87" s="80"/>
    </row>
    <row r="88" spans="1:16" s="81" customFormat="1" ht="12.75">
      <c r="A88" s="63" t="s">
        <v>70</v>
      </c>
      <c r="B88" s="68">
        <v>4</v>
      </c>
      <c r="C88" s="2" t="s">
        <v>14</v>
      </c>
      <c r="D88" s="35">
        <f>SUM(E88:H88)</f>
        <v>14</v>
      </c>
      <c r="E88" s="73">
        <v>7</v>
      </c>
      <c r="F88" s="73"/>
      <c r="G88" s="73">
        <v>7</v>
      </c>
      <c r="H88" s="35"/>
      <c r="I88" s="46">
        <f>E88/5</f>
        <v>1.4</v>
      </c>
      <c r="J88" s="47">
        <f>(F88+G88+H88)/5</f>
        <v>1.4</v>
      </c>
      <c r="K88" s="79"/>
      <c r="L88" s="80"/>
      <c r="M88" s="80"/>
      <c r="O88" s="80"/>
      <c r="P88" s="80"/>
    </row>
    <row r="89" spans="1:16" s="81" customFormat="1" ht="12.75">
      <c r="A89" s="63" t="s">
        <v>71</v>
      </c>
      <c r="B89" s="68">
        <v>4</v>
      </c>
      <c r="C89" s="2" t="s">
        <v>13</v>
      </c>
      <c r="D89" s="3">
        <f>SUM(E89:H89)</f>
        <v>14</v>
      </c>
      <c r="E89" s="94">
        <v>7</v>
      </c>
      <c r="F89" s="94"/>
      <c r="G89" s="94">
        <v>7</v>
      </c>
      <c r="H89" s="3"/>
      <c r="I89" s="46">
        <f>E89/5</f>
        <v>1.4</v>
      </c>
      <c r="J89" s="47">
        <f>(F89+G89+H89)/5</f>
        <v>1.4</v>
      </c>
      <c r="K89" s="79"/>
      <c r="L89" s="80"/>
      <c r="M89" s="80"/>
      <c r="O89" s="80"/>
      <c r="P89" s="80"/>
    </row>
    <row r="90" spans="1:16" s="81" customFormat="1" ht="12.75">
      <c r="A90" s="63" t="s">
        <v>78</v>
      </c>
      <c r="B90" s="68">
        <v>3</v>
      </c>
      <c r="C90" s="2" t="s">
        <v>14</v>
      </c>
      <c r="D90" s="3">
        <f>SUM(E90:H90)</f>
        <v>14</v>
      </c>
      <c r="E90" s="3">
        <v>0</v>
      </c>
      <c r="F90" s="3"/>
      <c r="G90" s="3">
        <v>14</v>
      </c>
      <c r="H90" s="3"/>
      <c r="I90" s="46">
        <f>E90/5</f>
        <v>0</v>
      </c>
      <c r="J90" s="47">
        <f>(F90+G90+H90)/5</f>
        <v>2.8</v>
      </c>
      <c r="K90" s="79"/>
      <c r="L90" s="80"/>
      <c r="M90" s="80"/>
      <c r="O90" s="80"/>
      <c r="P90" s="80"/>
    </row>
    <row r="91" spans="1:16" s="81" customFormat="1" ht="12.75">
      <c r="A91" s="63" t="s">
        <v>32</v>
      </c>
      <c r="B91" s="68">
        <v>10</v>
      </c>
      <c r="C91" s="2"/>
      <c r="D91" s="3"/>
      <c r="E91" s="3"/>
      <c r="F91" s="3"/>
      <c r="G91" s="3"/>
      <c r="H91" s="3"/>
      <c r="I91" s="43"/>
      <c r="J91" s="42"/>
      <c r="K91" s="79"/>
      <c r="L91" s="80"/>
      <c r="M91" s="80"/>
      <c r="O91" s="80"/>
      <c r="P91" s="80"/>
    </row>
    <row r="92" spans="1:10" ht="12.75">
      <c r="A92" s="177" t="s">
        <v>15</v>
      </c>
      <c r="B92" s="168">
        <f>SUM(B86:B91)</f>
        <v>28</v>
      </c>
      <c r="C92" s="137">
        <f>COUNTIF(C86:C91,"e")</f>
        <v>2</v>
      </c>
      <c r="D92" s="138">
        <f>SUM(D86:D91)</f>
        <v>70</v>
      </c>
      <c r="E92" s="138">
        <f>SUM(E86:E91)</f>
        <v>28</v>
      </c>
      <c r="F92" s="138">
        <f>SUM(F86:F91)</f>
        <v>0</v>
      </c>
      <c r="G92" s="138">
        <f>SUM(G86:G91)</f>
        <v>42</v>
      </c>
      <c r="H92" s="178">
        <f>SUM(H86:H91)</f>
        <v>0</v>
      </c>
      <c r="I92" s="182">
        <f>SUM(I86:I91)</f>
        <v>5.6</v>
      </c>
      <c r="J92" s="182">
        <f>SUM(J86:J91)</f>
        <v>8.399999999999999</v>
      </c>
    </row>
    <row r="93" spans="1:10" ht="12.75">
      <c r="A93" s="179" t="s">
        <v>30</v>
      </c>
      <c r="B93" s="168">
        <f aca="true" t="shared" si="32" ref="B93:G93">B61+B72+B92+B84</f>
        <v>114</v>
      </c>
      <c r="C93" s="168">
        <f t="shared" si="32"/>
        <v>12</v>
      </c>
      <c r="D93" s="168">
        <f t="shared" si="32"/>
        <v>598</v>
      </c>
      <c r="E93" s="168">
        <f t="shared" si="32"/>
        <v>245</v>
      </c>
      <c r="F93" s="168">
        <f t="shared" si="32"/>
        <v>65</v>
      </c>
      <c r="G93" s="168">
        <f t="shared" si="32"/>
        <v>288</v>
      </c>
      <c r="H93" s="180"/>
      <c r="I93" s="32"/>
      <c r="J93" s="33"/>
    </row>
    <row r="94" spans="1:10" ht="12.75">
      <c r="A94" s="181" t="s">
        <v>31</v>
      </c>
      <c r="B94" s="170">
        <f>B13+B23+B33+B44+B61+B72+B84+B92</f>
        <v>210</v>
      </c>
      <c r="C94" s="168">
        <f>C92+C84+C72+C61+C44+C33+C23+C13</f>
        <v>19</v>
      </c>
      <c r="D94" s="168">
        <f>D13+D23+D33+D44+D61+D72+D84+D92</f>
        <v>1400</v>
      </c>
      <c r="E94" s="168">
        <f>E13+E23+E33+E44+E61+E72+E84+E92</f>
        <v>602</v>
      </c>
      <c r="F94" s="168">
        <f>F13+F23+F33+F44+F61+F72+F84+F92</f>
        <v>140</v>
      </c>
      <c r="G94" s="168">
        <f>G13+G23+G33+G44+G61+G72+G84+G92</f>
        <v>658</v>
      </c>
      <c r="H94" s="168">
        <f>H13+H23+H33+H44+H61+H72+H92</f>
        <v>0</v>
      </c>
      <c r="I94" s="16"/>
      <c r="J94" s="16"/>
    </row>
    <row r="95" spans="1:10" ht="12.75">
      <c r="A95" s="162" t="s">
        <v>18</v>
      </c>
      <c r="B95" s="150"/>
      <c r="C95" s="36"/>
      <c r="D95" s="151"/>
      <c r="E95" s="30">
        <f>(E94/D94)*100</f>
        <v>43</v>
      </c>
      <c r="F95" s="30">
        <f>(F94/D94)*100</f>
        <v>10</v>
      </c>
      <c r="G95" s="30">
        <f>(G94/D94)*100</f>
        <v>47</v>
      </c>
      <c r="H95" s="30">
        <f>(H94/D94)*100</f>
        <v>0</v>
      </c>
      <c r="I95" s="18"/>
      <c r="J95" s="152"/>
    </row>
    <row r="96" ht="12.75">
      <c r="J96" s="59"/>
    </row>
    <row r="97" ht="12.75">
      <c r="J97" s="59"/>
    </row>
    <row r="98" ht="12.75">
      <c r="J98" s="59"/>
    </row>
    <row r="99" ht="12.75">
      <c r="J99" s="59"/>
    </row>
    <row r="100" ht="12.75">
      <c r="J100" s="59"/>
    </row>
    <row r="101" ht="12.75">
      <c r="J101" s="59"/>
    </row>
    <row r="102" ht="12.75">
      <c r="J102" s="59"/>
    </row>
    <row r="103" ht="12.75">
      <c r="J103" s="59"/>
    </row>
    <row r="104" ht="12.75">
      <c r="J104" s="59"/>
    </row>
    <row r="105" ht="12.75">
      <c r="J105" s="59"/>
    </row>
    <row r="106" ht="12.75">
      <c r="J106" s="59"/>
    </row>
    <row r="107" ht="12.75">
      <c r="J107" s="59"/>
    </row>
    <row r="108" ht="12.75">
      <c r="J108" s="59"/>
    </row>
    <row r="109" ht="12.75">
      <c r="J109" s="59"/>
    </row>
    <row r="110" ht="12.75">
      <c r="J110" s="59"/>
    </row>
    <row r="111" ht="12.75">
      <c r="J111" s="59"/>
    </row>
    <row r="112" ht="12.75">
      <c r="J112" s="59"/>
    </row>
    <row r="113" ht="12.75">
      <c r="J113" s="59"/>
    </row>
    <row r="114" ht="12.75">
      <c r="J114" s="59"/>
    </row>
    <row r="115" ht="12.75">
      <c r="J115" s="59"/>
    </row>
    <row r="116" ht="12.75">
      <c r="J116" s="59"/>
    </row>
    <row r="117" ht="12.75">
      <c r="J117" s="59"/>
    </row>
    <row r="118" ht="12.75">
      <c r="J118" s="59"/>
    </row>
    <row r="119" ht="12.75">
      <c r="J119" s="59"/>
    </row>
    <row r="120" ht="12.75">
      <c r="J120" s="59"/>
    </row>
    <row r="121" ht="12.75">
      <c r="J121" s="59"/>
    </row>
    <row r="122" ht="12.75">
      <c r="J122" s="59"/>
    </row>
    <row r="123" ht="12.75">
      <c r="J123" s="59"/>
    </row>
    <row r="124" ht="12.75">
      <c r="J124" s="59"/>
    </row>
    <row r="125" ht="12.75">
      <c r="J125" s="59"/>
    </row>
    <row r="126" ht="12.75">
      <c r="J126" s="59"/>
    </row>
    <row r="127" ht="12.75">
      <c r="J127" s="59"/>
    </row>
    <row r="128" ht="12.75">
      <c r="J128" s="59"/>
    </row>
    <row r="129" ht="12.75">
      <c r="J129" s="59"/>
    </row>
    <row r="130" ht="12.75">
      <c r="J130" s="59"/>
    </row>
    <row r="131" ht="12.75">
      <c r="J131" s="59"/>
    </row>
    <row r="132" ht="12.75">
      <c r="J132" s="59"/>
    </row>
    <row r="133" ht="12.75">
      <c r="J133" s="59"/>
    </row>
    <row r="134" ht="12.75">
      <c r="J134" s="59"/>
    </row>
    <row r="135" ht="12.75">
      <c r="J135" s="59"/>
    </row>
    <row r="136" ht="12.75">
      <c r="J136" s="59"/>
    </row>
    <row r="137" ht="12.75">
      <c r="J137" s="59"/>
    </row>
    <row r="138" ht="12.75">
      <c r="J138" s="59"/>
    </row>
    <row r="139" ht="12.75">
      <c r="J139" s="59"/>
    </row>
    <row r="140" ht="12.75">
      <c r="J140" s="59"/>
    </row>
    <row r="141" ht="12.75">
      <c r="J141" s="59"/>
    </row>
    <row r="142" ht="12.75">
      <c r="J142" s="59"/>
    </row>
    <row r="143" ht="12.75">
      <c r="J143" s="59"/>
    </row>
    <row r="144" ht="12.75">
      <c r="J144" s="59"/>
    </row>
    <row r="145" ht="12.75">
      <c r="J145" s="59"/>
    </row>
    <row r="146" ht="12.75">
      <c r="J146" s="59"/>
    </row>
    <row r="147" ht="12.75">
      <c r="J147" s="59"/>
    </row>
    <row r="148" ht="12.75">
      <c r="J148" s="59"/>
    </row>
    <row r="149" ht="12.75">
      <c r="J149" s="59"/>
    </row>
    <row r="150" ht="12.75">
      <c r="J150" s="59"/>
    </row>
    <row r="151" ht="12.75">
      <c r="J151" s="59"/>
    </row>
    <row r="152" ht="12.75">
      <c r="J152" s="59"/>
    </row>
    <row r="153" ht="12.75">
      <c r="J153" s="59"/>
    </row>
    <row r="154" ht="12.75">
      <c r="J154" s="59"/>
    </row>
    <row r="155" ht="12.75">
      <c r="J155" s="59"/>
    </row>
    <row r="156" ht="12.75">
      <c r="J156" s="59"/>
    </row>
    <row r="157" ht="12.75">
      <c r="J157" s="59"/>
    </row>
    <row r="158" ht="12.75">
      <c r="J158" s="59"/>
    </row>
    <row r="159" ht="12.75">
      <c r="J159" s="59"/>
    </row>
    <row r="160" ht="12.75">
      <c r="J160" s="59"/>
    </row>
    <row r="161" ht="12.75">
      <c r="J161" s="59"/>
    </row>
    <row r="162" ht="12.75">
      <c r="J162" s="59"/>
    </row>
    <row r="163" ht="12.75">
      <c r="J163" s="59"/>
    </row>
    <row r="164" ht="12.75">
      <c r="J164" s="59"/>
    </row>
    <row r="165" ht="12.75">
      <c r="J165" s="59"/>
    </row>
    <row r="166" ht="12.75">
      <c r="J166" s="59"/>
    </row>
    <row r="167" ht="12.75">
      <c r="J167" s="59"/>
    </row>
    <row r="168" ht="12.75">
      <c r="J168" s="59"/>
    </row>
    <row r="169" ht="12.75">
      <c r="J169" s="59"/>
    </row>
    <row r="170" ht="12.75">
      <c r="J170" s="59"/>
    </row>
    <row r="171" ht="12.75">
      <c r="J171" s="59"/>
    </row>
    <row r="172" ht="12.75">
      <c r="J172" s="59"/>
    </row>
    <row r="173" ht="12.75">
      <c r="J173" s="59"/>
    </row>
    <row r="174" ht="12.75">
      <c r="J174" s="59"/>
    </row>
    <row r="175" ht="12.75">
      <c r="J175" s="59"/>
    </row>
    <row r="176" ht="12.75">
      <c r="J176" s="59"/>
    </row>
    <row r="177" ht="12.75">
      <c r="J177" s="59"/>
    </row>
    <row r="178" ht="12.75">
      <c r="J178" s="59"/>
    </row>
    <row r="179" ht="12.75">
      <c r="J179" s="59"/>
    </row>
    <row r="180" ht="12.75">
      <c r="J180" s="59"/>
    </row>
    <row r="181" ht="12.75">
      <c r="J181" s="59"/>
    </row>
    <row r="182" ht="12.75">
      <c r="J182" s="59"/>
    </row>
    <row r="183" ht="12.75">
      <c r="J183" s="59"/>
    </row>
    <row r="184" ht="12.75">
      <c r="J184" s="59"/>
    </row>
    <row r="185" ht="12.75">
      <c r="J185" s="59"/>
    </row>
    <row r="186" ht="12.75">
      <c r="J186" s="59"/>
    </row>
    <row r="187" ht="12.75">
      <c r="J187" s="59"/>
    </row>
    <row r="188" ht="12.75">
      <c r="J188" s="59"/>
    </row>
    <row r="189" ht="12.75">
      <c r="J189" s="59"/>
    </row>
    <row r="190" ht="12.75">
      <c r="J190" s="59"/>
    </row>
    <row r="191" ht="12.75">
      <c r="J191" s="59"/>
    </row>
    <row r="192" ht="12.75">
      <c r="J192" s="59"/>
    </row>
    <row r="193" ht="12.75">
      <c r="J193" s="59"/>
    </row>
    <row r="194" ht="12.75">
      <c r="J194" s="59"/>
    </row>
    <row r="195" ht="12.75">
      <c r="J195" s="59"/>
    </row>
    <row r="196" ht="12.75">
      <c r="J196" s="59"/>
    </row>
    <row r="197" ht="12.75">
      <c r="J197" s="59"/>
    </row>
    <row r="198" ht="12.75">
      <c r="J198" s="59"/>
    </row>
    <row r="199" ht="12.75">
      <c r="J199" s="59"/>
    </row>
    <row r="200" ht="12.75">
      <c r="J200" s="59"/>
    </row>
    <row r="201" ht="12.75">
      <c r="J201" s="59"/>
    </row>
    <row r="202" ht="12.75">
      <c r="J202" s="59"/>
    </row>
    <row r="203" ht="12.75">
      <c r="J203" s="59"/>
    </row>
    <row r="204" ht="12.75">
      <c r="J204" s="59"/>
    </row>
    <row r="205" ht="12.75">
      <c r="J205" s="59"/>
    </row>
    <row r="206" ht="12.75">
      <c r="J206" s="59"/>
    </row>
    <row r="207" ht="12.75">
      <c r="J207" s="59"/>
    </row>
    <row r="208" ht="12.75">
      <c r="J208" s="59"/>
    </row>
    <row r="209" ht="12.75">
      <c r="J209" s="59"/>
    </row>
    <row r="210" ht="12.75">
      <c r="J210" s="59"/>
    </row>
    <row r="211" ht="12.75">
      <c r="J211" s="59"/>
    </row>
    <row r="212" ht="12.75">
      <c r="J212" s="59"/>
    </row>
    <row r="213" ht="12.75">
      <c r="J213" s="59"/>
    </row>
    <row r="214" ht="12.75">
      <c r="J214" s="59"/>
    </row>
    <row r="215" ht="12.75">
      <c r="J215" s="59"/>
    </row>
    <row r="216" ht="12.75">
      <c r="J216" s="59"/>
    </row>
    <row r="217" ht="12.75">
      <c r="J217" s="59"/>
    </row>
    <row r="218" ht="12.75">
      <c r="J218" s="59"/>
    </row>
    <row r="219" ht="12.75">
      <c r="J219" s="59"/>
    </row>
    <row r="220" ht="12.75">
      <c r="J220" s="59"/>
    </row>
    <row r="221" ht="12.75">
      <c r="J221" s="59"/>
    </row>
    <row r="222" ht="12.75">
      <c r="J222" s="59"/>
    </row>
    <row r="223" ht="12.75">
      <c r="J223" s="59"/>
    </row>
  </sheetData>
  <sheetProtection selectLockedCells="1" selectUnlockedCells="1"/>
  <mergeCells count="11">
    <mergeCell ref="A1:J1"/>
    <mergeCell ref="A2:J2"/>
    <mergeCell ref="I47:J47"/>
    <mergeCell ref="B5:H5"/>
    <mergeCell ref="B24:H24"/>
    <mergeCell ref="B34:H34"/>
    <mergeCell ref="B53:H53"/>
    <mergeCell ref="B62:H62"/>
    <mergeCell ref="B73:H73"/>
    <mergeCell ref="B85:H85"/>
    <mergeCell ref="B14:H14"/>
  </mergeCells>
  <printOptions/>
  <pageMargins left="0" right="0" top="0.48" bottom="0" header="0.6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zoomScale="115" zoomScaleNormal="115" zoomScalePageLayoutView="0" workbookViewId="0" topLeftCell="B1">
      <selection activeCell="O3" sqref="O3"/>
    </sheetView>
  </sheetViews>
  <sheetFormatPr defaultColWidth="9.140625" defaultRowHeight="12.75"/>
  <cols>
    <col min="1" max="1" width="0" style="0" hidden="1" customWidth="1"/>
    <col min="2" max="2" width="44.57421875" style="0" customWidth="1"/>
    <col min="3" max="7" width="6.28125" style="0" customWidth="1"/>
    <col min="8" max="9" width="5.421875" style="0" customWidth="1"/>
    <col min="10" max="11" width="6.28125" style="0" customWidth="1"/>
  </cols>
  <sheetData>
    <row r="1" spans="2:11" ht="12.75">
      <c r="B1" s="210" t="s">
        <v>19</v>
      </c>
      <c r="C1" s="211"/>
      <c r="D1" s="211"/>
      <c r="E1" s="211"/>
      <c r="F1" s="211"/>
      <c r="G1" s="211"/>
      <c r="H1" s="211"/>
      <c r="I1" s="211"/>
      <c r="J1" s="211"/>
      <c r="K1" s="212"/>
    </row>
    <row r="2" spans="2:11" ht="45" customHeight="1">
      <c r="B2" s="213" t="s">
        <v>81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2:11" ht="84.75">
      <c r="B3" s="183" t="s">
        <v>0</v>
      </c>
      <c r="C3" s="184" t="s">
        <v>1</v>
      </c>
      <c r="D3" s="185" t="s">
        <v>2</v>
      </c>
      <c r="E3" s="185" t="s">
        <v>3</v>
      </c>
      <c r="F3" s="186" t="s">
        <v>4</v>
      </c>
      <c r="G3" s="187" t="s">
        <v>5</v>
      </c>
      <c r="H3" s="187" t="s">
        <v>6</v>
      </c>
      <c r="I3" s="185" t="s">
        <v>7</v>
      </c>
      <c r="J3" s="186" t="s">
        <v>27</v>
      </c>
      <c r="K3" s="186" t="s">
        <v>28</v>
      </c>
    </row>
    <row r="4" spans="2:11" ht="12.75" customHeight="1">
      <c r="B4" s="217" t="s">
        <v>89</v>
      </c>
      <c r="C4" s="218"/>
      <c r="D4" s="218"/>
      <c r="E4" s="218"/>
      <c r="F4" s="218"/>
      <c r="G4" s="218"/>
      <c r="H4" s="218"/>
      <c r="I4" s="218"/>
      <c r="J4" s="218"/>
      <c r="K4" s="219"/>
    </row>
    <row r="5" spans="2:11" ht="12.75" customHeight="1">
      <c r="B5" s="188" t="s">
        <v>90</v>
      </c>
      <c r="C5" s="189">
        <v>2</v>
      </c>
      <c r="D5" s="190" t="s">
        <v>14</v>
      </c>
      <c r="E5" s="191">
        <v>15</v>
      </c>
      <c r="F5" s="192">
        <v>15</v>
      </c>
      <c r="G5" s="67"/>
      <c r="H5" s="67"/>
      <c r="I5" s="193"/>
      <c r="J5" s="47">
        <f>F5/10</f>
        <v>1.5</v>
      </c>
      <c r="K5" s="47">
        <f>G5/10</f>
        <v>0</v>
      </c>
    </row>
    <row r="6" spans="2:11" ht="18">
      <c r="B6" s="188" t="s">
        <v>91</v>
      </c>
      <c r="C6" s="189">
        <v>2</v>
      </c>
      <c r="D6" s="190" t="s">
        <v>14</v>
      </c>
      <c r="E6" s="191">
        <v>15</v>
      </c>
      <c r="F6" s="192">
        <v>15</v>
      </c>
      <c r="G6" s="67"/>
      <c r="H6" s="67"/>
      <c r="I6" s="193"/>
      <c r="J6" s="47">
        <f>F6/10</f>
        <v>1.5</v>
      </c>
      <c r="K6" s="47">
        <f>G6/10</f>
        <v>0</v>
      </c>
    </row>
    <row r="7" spans="2:11" ht="12.75" customHeight="1">
      <c r="B7" s="217" t="s">
        <v>92</v>
      </c>
      <c r="C7" s="218"/>
      <c r="D7" s="218"/>
      <c r="E7" s="218"/>
      <c r="F7" s="218"/>
      <c r="G7" s="218"/>
      <c r="H7" s="218"/>
      <c r="I7" s="218"/>
      <c r="J7" s="218"/>
      <c r="K7" s="219"/>
    </row>
    <row r="8" spans="2:11" ht="12.75" customHeight="1">
      <c r="B8" s="188" t="s">
        <v>93</v>
      </c>
      <c r="C8" s="189">
        <v>2</v>
      </c>
      <c r="D8" s="190" t="s">
        <v>14</v>
      </c>
      <c r="E8" s="191">
        <v>15</v>
      </c>
      <c r="F8" s="191">
        <v>15</v>
      </c>
      <c r="G8" s="67"/>
      <c r="H8" s="67"/>
      <c r="I8" s="193"/>
      <c r="J8" s="47">
        <f>F8/10</f>
        <v>1.5</v>
      </c>
      <c r="K8" s="47">
        <f>G8/10</f>
        <v>0</v>
      </c>
    </row>
    <row r="9" spans="2:11" ht="18">
      <c r="B9" s="188" t="s">
        <v>94</v>
      </c>
      <c r="C9" s="189">
        <v>2</v>
      </c>
      <c r="D9" s="190" t="s">
        <v>14</v>
      </c>
      <c r="E9" s="191">
        <v>15</v>
      </c>
      <c r="F9" s="191">
        <v>15</v>
      </c>
      <c r="G9" s="67"/>
      <c r="H9" s="67"/>
      <c r="I9" s="193"/>
      <c r="J9" s="47">
        <f>F9/10</f>
        <v>1.5</v>
      </c>
      <c r="K9" s="47">
        <f>G9/10</f>
        <v>0</v>
      </c>
    </row>
    <row r="10" spans="2:11" ht="12.75" customHeight="1">
      <c r="B10" s="217" t="s">
        <v>95</v>
      </c>
      <c r="C10" s="218"/>
      <c r="D10" s="218"/>
      <c r="E10" s="218"/>
      <c r="F10" s="218"/>
      <c r="G10" s="218"/>
      <c r="H10" s="218"/>
      <c r="I10" s="218"/>
      <c r="J10" s="218"/>
      <c r="K10" s="219"/>
    </row>
    <row r="11" spans="2:11" ht="12.75" customHeight="1">
      <c r="B11" s="188" t="s">
        <v>96</v>
      </c>
      <c r="C11" s="189">
        <v>1</v>
      </c>
      <c r="D11" s="190" t="s">
        <v>14</v>
      </c>
      <c r="E11" s="191">
        <f aca="true" t="shared" si="0" ref="E11:E16">SUM(F11:I11)</f>
        <v>15</v>
      </c>
      <c r="F11" s="192">
        <v>15</v>
      </c>
      <c r="G11" s="67"/>
      <c r="H11" s="67"/>
      <c r="I11" s="193"/>
      <c r="J11" s="47">
        <f aca="true" t="shared" si="1" ref="J11:K16">F11/10</f>
        <v>1.5</v>
      </c>
      <c r="K11" s="47">
        <f t="shared" si="1"/>
        <v>0</v>
      </c>
    </row>
    <row r="12" spans="2:11" ht="18">
      <c r="B12" s="188" t="s">
        <v>97</v>
      </c>
      <c r="C12" s="189">
        <v>1</v>
      </c>
      <c r="D12" s="190" t="s">
        <v>14</v>
      </c>
      <c r="E12" s="191">
        <f t="shared" si="0"/>
        <v>15</v>
      </c>
      <c r="F12" s="192">
        <v>15</v>
      </c>
      <c r="G12" s="67"/>
      <c r="H12" s="67"/>
      <c r="I12" s="193"/>
      <c r="J12" s="47">
        <f t="shared" si="1"/>
        <v>1.5</v>
      </c>
      <c r="K12" s="47">
        <f t="shared" si="1"/>
        <v>0</v>
      </c>
    </row>
    <row r="13" spans="2:11" ht="12.75" customHeight="1">
      <c r="B13" s="188" t="s">
        <v>98</v>
      </c>
      <c r="C13" s="189">
        <v>1</v>
      </c>
      <c r="D13" s="190" t="s">
        <v>14</v>
      </c>
      <c r="E13" s="191">
        <f t="shared" si="0"/>
        <v>15</v>
      </c>
      <c r="F13" s="192">
        <v>15</v>
      </c>
      <c r="G13" s="67"/>
      <c r="H13" s="67"/>
      <c r="I13" s="193"/>
      <c r="J13" s="47">
        <f t="shared" si="1"/>
        <v>1.5</v>
      </c>
      <c r="K13" s="47">
        <f t="shared" si="1"/>
        <v>0</v>
      </c>
    </row>
    <row r="14" spans="2:11" ht="12.75" customHeight="1">
      <c r="B14" s="188" t="s">
        <v>99</v>
      </c>
      <c r="C14" s="189">
        <v>1</v>
      </c>
      <c r="D14" s="190" t="s">
        <v>14</v>
      </c>
      <c r="E14" s="191">
        <f t="shared" si="0"/>
        <v>15</v>
      </c>
      <c r="F14" s="192">
        <v>15</v>
      </c>
      <c r="G14" s="67"/>
      <c r="H14" s="67"/>
      <c r="I14" s="193"/>
      <c r="J14" s="47">
        <f t="shared" si="1"/>
        <v>1.5</v>
      </c>
      <c r="K14" s="47">
        <f t="shared" si="1"/>
        <v>0</v>
      </c>
    </row>
    <row r="15" spans="2:11" ht="18">
      <c r="B15" s="188" t="s">
        <v>100</v>
      </c>
      <c r="C15" s="189">
        <v>1</v>
      </c>
      <c r="D15" s="190" t="s">
        <v>14</v>
      </c>
      <c r="E15" s="191">
        <f t="shared" si="0"/>
        <v>15</v>
      </c>
      <c r="F15" s="192">
        <v>15</v>
      </c>
      <c r="G15" s="67"/>
      <c r="H15" s="67"/>
      <c r="I15" s="193"/>
      <c r="J15" s="47">
        <f t="shared" si="1"/>
        <v>1.5</v>
      </c>
      <c r="K15" s="47">
        <f t="shared" si="1"/>
        <v>0</v>
      </c>
    </row>
    <row r="16" spans="2:11" ht="18">
      <c r="B16" s="188" t="s">
        <v>101</v>
      </c>
      <c r="C16" s="189">
        <v>1</v>
      </c>
      <c r="D16" s="190" t="s">
        <v>14</v>
      </c>
      <c r="E16" s="191">
        <f t="shared" si="0"/>
        <v>15</v>
      </c>
      <c r="F16" s="192">
        <v>15</v>
      </c>
      <c r="G16" s="67"/>
      <c r="H16" s="67"/>
      <c r="I16" s="193"/>
      <c r="J16" s="47">
        <f t="shared" si="1"/>
        <v>1.5</v>
      </c>
      <c r="K16" s="47">
        <f t="shared" si="1"/>
        <v>0</v>
      </c>
    </row>
  </sheetData>
  <sheetProtection/>
  <mergeCells count="5">
    <mergeCell ref="B1:K1"/>
    <mergeCell ref="B2:K2"/>
    <mergeCell ref="B4:K4"/>
    <mergeCell ref="B7:K7"/>
    <mergeCell ref="B10:K10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2015-04-15T14:13:01Z</cp:lastPrinted>
  <dcterms:created xsi:type="dcterms:W3CDTF">2013-01-21T11:52:24Z</dcterms:created>
  <dcterms:modified xsi:type="dcterms:W3CDTF">2015-05-29T11:19:07Z</dcterms:modified>
  <cp:category/>
  <cp:version/>
  <cp:contentType/>
  <cp:contentStatus/>
</cp:coreProperties>
</file>