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95" windowHeight="4710" activeTab="0"/>
  </bookViews>
  <sheets>
    <sheet name="semestr I-VII" sheetId="1" r:id="rId1"/>
    <sheet name="Przedmioty humanis. do wyboru" sheetId="2" r:id="rId2"/>
  </sheets>
  <definedNames/>
  <calcPr fullCalcOnLoad="1"/>
</workbook>
</file>

<file path=xl/sharedStrings.xml><?xml version="1.0" encoding="utf-8"?>
<sst xmlns="http://schemas.openxmlformats.org/spreadsheetml/2006/main" count="208" uniqueCount="107">
  <si>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</si>
  <si>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</si>
  <si>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</si>
  <si>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</si>
  <si>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</si>
  <si>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</si>
  <si>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</si>
  <si>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</si>
  <si>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</si>
  <si>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</si>
  <si>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</si>
  <si>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</si>
  <si>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</si>
  <si>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</si>
  <si>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</si>
  <si>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</si>
  <si>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</si>
  <si>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</si>
  <si>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</si>
  <si>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</si>
  <si>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</si>
  <si>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</si>
  <si>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</si>
  <si>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</si>
  <si>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Praca dyplomowa i egzamin dyplomowy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</si>
  <si>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</si>
  <si>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</si>
  <si>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</si>
  <si>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</si>
  <si>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Towaroznawstwo środków produkcji rolniczej</t>
  </si>
  <si>
    <t>Systemy gospodarki paliwowo-smarowej</t>
  </si>
  <si>
    <t>Teoria i konstrukcja maszyn rolniczych</t>
  </si>
  <si>
    <t>Zarządzanie zasobami ludzkimi</t>
  </si>
  <si>
    <t>Właściwości surowców roślinnych</t>
  </si>
  <si>
    <t>Systemy informacji przestrzennej</t>
  </si>
  <si>
    <t>Pakiety oprogramowania użytkowego</t>
  </si>
  <si>
    <t>Organizacja produkcji roślinnej</t>
  </si>
  <si>
    <t>Systemy doradztwa w produkcji rolniczej</t>
  </si>
  <si>
    <t>Systemy sterowania w napędach hydrostatycznych</t>
  </si>
  <si>
    <t>Gospodarka energetyczna</t>
  </si>
  <si>
    <t>Organizacja prac ogrodniczych i usług komunalnych</t>
  </si>
  <si>
    <t>Użytkowanie maszyn rolniczych</t>
  </si>
  <si>
    <t>Organizacja produkcji zwierzęcej</t>
  </si>
  <si>
    <t>Ekotechniczne podstawy produkcji</t>
  </si>
  <si>
    <t>Praktyka zawodowa - 4 tygodnie</t>
  </si>
  <si>
    <t>Odnawialne źródła energii</t>
  </si>
  <si>
    <t>Ekonomika i zarządzanie produkcją rolniczą</t>
  </si>
  <si>
    <t>Zarządzanie transportem i dostawami</t>
  </si>
  <si>
    <t>Budownictwo i prawo budowlane</t>
  </si>
  <si>
    <t>Zarządzanie energią</t>
  </si>
  <si>
    <t>Elektrotechnika i prawo energetyczne</t>
  </si>
  <si>
    <t>Chemia</t>
  </si>
  <si>
    <t>F i z y k 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</si>
  <si>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</si>
  <si>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</si>
  <si>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</si>
  <si>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</si>
  <si>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</si>
  <si>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</si>
  <si>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</si>
  <si>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</si>
  <si>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</si>
  <si>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</si>
  <si>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</si>
  <si>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</si>
  <si>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</si>
  <si>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</si>
  <si>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</si>
  <si>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</si>
  <si>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</si>
  <si>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</si>
  <si>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</si>
  <si>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</si>
  <si>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</si>
  <si>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</si>
  <si>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</si>
  <si>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</si>
  <si>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</si>
  <si>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</si>
  <si>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Seminarium dyplomowe 1</t>
  </si>
  <si>
    <t>Statystyka matematyczna</t>
  </si>
  <si>
    <t xml:space="preserve">Informatyka i komputerowe wspomaganie prac inżynierskich </t>
  </si>
  <si>
    <t>Statystyczne sterowanie procesem</t>
  </si>
  <si>
    <t>Kierunek zarządzanie i inżynieria produkcji, specjalność inżynieria zarządzania produkcją i usługami. Studia stacjonarne pierwszego stopnia.
 Zatwierdzony uchwałą Rady Wydziału dn., 17.04.2015 r. Obowiązuje I rok studiów od roku akademickiego 2015/2016</t>
  </si>
  <si>
    <t xml:space="preserve">Przedmiot ogólnouczelniany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</si>
  <si>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</si>
  <si>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</si>
  <si>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</si>
  <si>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</si>
  <si>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</si>
  <si>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</si>
  <si>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SEMESTR III - Blok przedmiotów humanistycznych do przedmiotu: Przedmiot humanistyczny 3 </t>
  </si>
  <si>
    <t xml:space="preserve">SEMESTR I - Blok przedmiotów humanistycznych do przedmiotu: Przedmiot humanistyczny 1 </t>
  </si>
  <si>
    <t xml:space="preserve">SEMESTR III - Blok przedmiotów humanistycznych do przedmiotu: Przedmiot humanistyczny 2 </t>
  </si>
  <si>
    <t>Etyka</t>
  </si>
  <si>
    <t>Socjologia</t>
  </si>
  <si>
    <t>Komunikacja społeczna</t>
  </si>
  <si>
    <t>Sztuka negocjacji</t>
  </si>
  <si>
    <t xml:space="preserve">Przedmiot humanistyczny 2 </t>
  </si>
  <si>
    <t xml:space="preserve">Przedmiot humanistyczny 1 </t>
  </si>
  <si>
    <t>Przedmiot humanistyczny 3</t>
  </si>
  <si>
    <t>Język obcy 2A</t>
  </si>
  <si>
    <t>Język obcy 1A</t>
  </si>
  <si>
    <t>Język obcy 3A</t>
  </si>
  <si>
    <t>Język obcy 4A</t>
  </si>
  <si>
    <t>Język obcy 1B</t>
  </si>
  <si>
    <t>Język obcy 2B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</si>
</sst>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10"/>
      <name val="Arial Narrow"/>
      <family val="2"/>
    </font>
    <font>
      <sz val="10"/>
      <name val="Arial CE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1" fontId="13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18" fillId="0" borderId="0" xfId="52" applyFont="1" applyBorder="1" applyAlignment="1">
      <alignment/>
      <protection/>
    </xf>
    <xf numFmtId="1" fontId="19" fillId="0" borderId="0" xfId="52" applyNumberFormat="1" applyFont="1" applyFill="1" applyBorder="1" applyAlignment="1">
      <alignment horizontal="center"/>
      <protection/>
    </xf>
    <xf numFmtId="1" fontId="16" fillId="0" borderId="0" xfId="52" applyNumberFormat="1" applyFont="1" applyFill="1" applyBorder="1" applyAlignment="1">
      <alignment horizontal="center"/>
      <protection/>
    </xf>
    <xf numFmtId="1" fontId="20" fillId="0" borderId="0" xfId="52" applyNumberFormat="1" applyFont="1" applyFill="1" applyBorder="1" applyAlignment="1">
      <alignment horizontal="center"/>
      <protection/>
    </xf>
    <xf numFmtId="9" fontId="21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 applyAlignment="1">
      <alignment horizontal="center"/>
      <protection/>
    </xf>
    <xf numFmtId="165" fontId="19" fillId="0" borderId="0" xfId="52" applyNumberFormat="1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3" fillId="0" borderId="0" xfId="52" applyFont="1" applyFill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Fill="1">
      <alignment/>
      <protection/>
    </xf>
    <xf numFmtId="0" fontId="7" fillId="0" borderId="0" xfId="52" applyFont="1">
      <alignment/>
      <protection/>
    </xf>
    <xf numFmtId="1" fontId="9" fillId="0" borderId="10" xfId="52" applyNumberFormat="1" applyFont="1" applyBorder="1" applyAlignment="1">
      <alignment horizontal="center" vertical="center"/>
      <protection/>
    </xf>
    <xf numFmtId="165" fontId="10" fillId="0" borderId="10" xfId="52" applyNumberFormat="1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left" vertical="center"/>
      <protection/>
    </xf>
    <xf numFmtId="1" fontId="23" fillId="0" borderId="10" xfId="52" applyNumberFormat="1" applyFont="1" applyFill="1" applyBorder="1" applyAlignment="1">
      <alignment horizontal="center" vertical="center"/>
      <protection/>
    </xf>
    <xf numFmtId="1" fontId="4" fillId="0" borderId="0" xfId="52" applyNumberFormat="1" applyFont="1">
      <alignment/>
      <protection/>
    </xf>
    <xf numFmtId="1" fontId="15" fillId="0" borderId="0" xfId="52" applyNumberFormat="1" applyFont="1" applyFill="1" applyAlignment="1">
      <alignment vertical="center"/>
      <protection/>
    </xf>
    <xf numFmtId="1" fontId="15" fillId="0" borderId="0" xfId="52" applyNumberFormat="1" applyFont="1" applyFill="1">
      <alignment/>
      <protection/>
    </xf>
    <xf numFmtId="1" fontId="11" fillId="0" borderId="0" xfId="52" applyNumberFormat="1" applyFont="1" applyFill="1" applyBorder="1" applyAlignment="1">
      <alignment horizontal="center" vertical="center"/>
      <protection/>
    </xf>
    <xf numFmtId="1" fontId="7" fillId="0" borderId="11" xfId="52" applyNumberFormat="1" applyFont="1" applyFill="1" applyBorder="1" applyAlignment="1">
      <alignment horizontal="center" vertical="center"/>
      <protection/>
    </xf>
    <xf numFmtId="1" fontId="7" fillId="0" borderId="0" xfId="52" applyNumberFormat="1" applyFont="1" applyFill="1" applyBorder="1" applyAlignment="1">
      <alignment horizontal="center" vertical="center"/>
      <protection/>
    </xf>
    <xf numFmtId="1" fontId="11" fillId="33" borderId="11" xfId="52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/>
    </xf>
    <xf numFmtId="1" fontId="10" fillId="33" borderId="11" xfId="52" applyNumberFormat="1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left" vertical="center"/>
      <protection/>
    </xf>
    <xf numFmtId="1" fontId="10" fillId="33" borderId="12" xfId="52" applyNumberFormat="1" applyFont="1" applyFill="1" applyBorder="1" applyAlignment="1">
      <alignment horizontal="center" vertical="center"/>
      <protection/>
    </xf>
    <xf numFmtId="1" fontId="11" fillId="33" borderId="13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1" fontId="6" fillId="0" borderId="11" xfId="52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7" fillId="0" borderId="11" xfId="54" applyFont="1" applyBorder="1" applyAlignment="1">
      <alignment horizontal="center"/>
      <protection/>
    </xf>
    <xf numFmtId="0" fontId="7" fillId="0" borderId="11" xfId="0" applyFont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0" fontId="6" fillId="0" borderId="11" xfId="52" applyNumberFormat="1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right" vertical="center"/>
      <protection/>
    </xf>
    <xf numFmtId="1" fontId="10" fillId="33" borderId="11" xfId="52" applyNumberFormat="1" applyFont="1" applyFill="1" applyBorder="1" applyAlignment="1">
      <alignment horizontal="center" vertical="center"/>
      <protection/>
    </xf>
    <xf numFmtId="0" fontId="11" fillId="33" borderId="11" xfId="52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0" fillId="33" borderId="11" xfId="52" applyFont="1" applyFill="1" applyBorder="1" applyAlignment="1">
      <alignment horizontal="center" vertical="center" wrapText="1"/>
      <protection/>
    </xf>
    <xf numFmtId="164" fontId="10" fillId="33" borderId="11" xfId="64" applyFont="1" applyFill="1" applyBorder="1" applyAlignment="1" applyProtection="1">
      <alignment horizontal="center" vertical="center" textRotation="90" wrapText="1"/>
      <protection/>
    </xf>
    <xf numFmtId="49" fontId="10" fillId="33" borderId="11" xfId="64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11" xfId="52" applyFont="1" applyFill="1" applyBorder="1" applyAlignment="1">
      <alignment horizontal="center" vertical="center"/>
      <protection/>
    </xf>
    <xf numFmtId="164" fontId="10" fillId="33" borderId="11" xfId="64" applyFont="1" applyFill="1" applyBorder="1" applyAlignment="1" applyProtection="1">
      <alignment horizontal="center" vertical="center" textRotation="90"/>
      <protection/>
    </xf>
    <xf numFmtId="1" fontId="11" fillId="34" borderId="11" xfId="52" applyNumberFormat="1" applyFont="1" applyFill="1" applyBorder="1" applyAlignment="1">
      <alignment horizontal="center" vertical="center"/>
      <protection/>
    </xf>
    <xf numFmtId="1" fontId="7" fillId="35" borderId="11" xfId="52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wrapText="1"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wrapText="1"/>
      <protection/>
    </xf>
    <xf numFmtId="1" fontId="7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7" fillId="0" borderId="11" xfId="52" applyFont="1" applyFill="1" applyBorder="1" applyAlignment="1">
      <alignment horizontal="center" vertical="center" wrapText="1"/>
      <protection/>
    </xf>
    <xf numFmtId="1" fontId="25" fillId="0" borderId="11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right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1" fontId="11" fillId="33" borderId="11" xfId="52" applyNumberFormat="1" applyFont="1" applyFill="1" applyBorder="1" applyAlignment="1">
      <alignment horizontal="center" vertical="center" wrapText="1"/>
      <protection/>
    </xf>
    <xf numFmtId="1" fontId="7" fillId="35" borderId="11" xfId="52" applyNumberFormat="1" applyFont="1" applyFill="1" applyBorder="1" applyAlignment="1">
      <alignment horizontal="center" vertical="center" wrapText="1"/>
      <protection/>
    </xf>
    <xf numFmtId="1" fontId="7" fillId="0" borderId="11" xfId="0" applyNumberFormat="1" applyFont="1" applyBorder="1" applyAlignment="1">
      <alignment horizontal="center" vertical="center" wrapText="1"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1" fontId="7" fillId="0" borderId="11" xfId="0" applyNumberFormat="1" applyFont="1" applyBorder="1" applyAlignment="1">
      <alignment horizontal="center" wrapText="1"/>
    </xf>
    <xf numFmtId="0" fontId="11" fillId="33" borderId="11" xfId="52" applyFont="1" applyFill="1" applyBorder="1" applyAlignment="1">
      <alignment horizontal="right" vertical="center" wrapText="1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1" fontId="26" fillId="0" borderId="11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10" fillId="33" borderId="12" xfId="52" applyNumberFormat="1" applyFont="1" applyFill="1" applyBorder="1" applyAlignment="1">
      <alignment horizontal="center" vertical="center" textRotation="90" wrapText="1"/>
      <protection/>
    </xf>
    <xf numFmtId="1" fontId="10" fillId="33" borderId="12" xfId="52" applyNumberFormat="1" applyFont="1" applyFill="1" applyBorder="1" applyAlignment="1">
      <alignment horizontal="center" vertical="center" wrapText="1"/>
      <protection/>
    </xf>
    <xf numFmtId="1" fontId="13" fillId="0" borderId="0" xfId="52" applyNumberFormat="1" applyFont="1" applyFill="1" applyBorder="1" applyAlignment="1">
      <alignment horizontal="center" vertical="center" wrapText="1"/>
      <protection/>
    </xf>
    <xf numFmtId="1" fontId="26" fillId="0" borderId="0" xfId="52" applyNumberFormat="1" applyFont="1" applyFill="1" applyAlignment="1">
      <alignment vertical="center" wrapText="1"/>
      <protection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165" fontId="10" fillId="0" borderId="10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1" fontId="10" fillId="0" borderId="10" xfId="52" applyNumberFormat="1" applyFont="1" applyFill="1" applyBorder="1" applyAlignment="1">
      <alignment horizontal="left" vertical="center" wrapText="1"/>
      <protection/>
    </xf>
    <xf numFmtId="0" fontId="7" fillId="36" borderId="11" xfId="0" applyFont="1" applyFill="1" applyBorder="1" applyAlignment="1">
      <alignment/>
    </xf>
    <xf numFmtId="1" fontId="7" fillId="36" borderId="11" xfId="0" applyNumberFormat="1" applyFont="1" applyFill="1" applyBorder="1" applyAlignment="1">
      <alignment horizontal="center"/>
    </xf>
    <xf numFmtId="0" fontId="6" fillId="36" borderId="11" xfId="52" applyFont="1" applyFill="1" applyBorder="1" applyAlignment="1">
      <alignment horizontal="center" vertical="center"/>
      <protection/>
    </xf>
    <xf numFmtId="1" fontId="6" fillId="36" borderId="11" xfId="52" applyNumberFormat="1" applyFont="1" applyFill="1" applyBorder="1" applyAlignment="1">
      <alignment horizontal="center" vertical="center"/>
      <protection/>
    </xf>
    <xf numFmtId="0" fontId="6" fillId="36" borderId="11" xfId="52" applyNumberFormat="1" applyFont="1" applyFill="1" applyBorder="1" applyAlignment="1">
      <alignment horizontal="center" vertical="center"/>
      <protection/>
    </xf>
    <xf numFmtId="1" fontId="7" fillId="36" borderId="11" xfId="52" applyNumberFormat="1" applyFont="1" applyFill="1" applyBorder="1" applyAlignment="1">
      <alignment horizontal="center" vertical="center"/>
      <protection/>
    </xf>
    <xf numFmtId="0" fontId="7" fillId="36" borderId="11" xfId="52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/>
    </xf>
    <xf numFmtId="0" fontId="7" fillId="36" borderId="11" xfId="54" applyFont="1" applyFill="1" applyBorder="1" applyAlignment="1">
      <alignment horizontal="center"/>
      <protection/>
    </xf>
    <xf numFmtId="0" fontId="7" fillId="36" borderId="11" xfId="54" applyFont="1" applyFill="1" applyBorder="1" applyAlignment="1">
      <alignment horizontal="center" wrapText="1"/>
      <protection/>
    </xf>
    <xf numFmtId="0" fontId="7" fillId="36" borderId="11" xfId="0" applyFont="1" applyFill="1" applyBorder="1" applyAlignment="1">
      <alignment horizontal="center" wrapText="1"/>
    </xf>
    <xf numFmtId="0" fontId="5" fillId="36" borderId="0" xfId="52" applyFont="1" applyFill="1">
      <alignment/>
      <protection/>
    </xf>
    <xf numFmtId="0" fontId="8" fillId="34" borderId="11" xfId="52" applyFont="1" applyFill="1" applyBorder="1" applyAlignment="1">
      <alignment horizontal="right" vertical="center"/>
      <protection/>
    </xf>
    <xf numFmtId="1" fontId="10" fillId="34" borderId="11" xfId="52" applyNumberFormat="1" applyFont="1" applyFill="1" applyBorder="1" applyAlignment="1">
      <alignment horizontal="center" vertical="center"/>
      <protection/>
    </xf>
    <xf numFmtId="0" fontId="11" fillId="34" borderId="11" xfId="52" applyFont="1" applyFill="1" applyBorder="1" applyAlignment="1">
      <alignment horizontal="center" vertical="center"/>
      <protection/>
    </xf>
    <xf numFmtId="1" fontId="10" fillId="35" borderId="11" xfId="52" applyNumberFormat="1" applyFont="1" applyFill="1" applyBorder="1" applyAlignment="1">
      <alignment horizontal="center" vertical="center"/>
      <protection/>
    </xf>
    <xf numFmtId="1" fontId="7" fillId="36" borderId="11" xfId="0" applyNumberFormat="1" applyFont="1" applyFill="1" applyBorder="1" applyAlignment="1">
      <alignment horizontal="center" wrapText="1"/>
    </xf>
    <xf numFmtId="0" fontId="7" fillId="36" borderId="11" xfId="52" applyFont="1" applyFill="1" applyBorder="1" applyAlignment="1">
      <alignment horizontal="center" vertical="center" wrapText="1"/>
      <protection/>
    </xf>
    <xf numFmtId="1" fontId="6" fillId="36" borderId="11" xfId="52" applyNumberFormat="1" applyFont="1" applyFill="1" applyBorder="1" applyAlignment="1">
      <alignment horizontal="center" vertical="center" wrapText="1"/>
      <protection/>
    </xf>
    <xf numFmtId="0" fontId="6" fillId="36" borderId="11" xfId="52" applyNumberFormat="1" applyFont="1" applyFill="1" applyBorder="1" applyAlignment="1">
      <alignment horizontal="center" vertical="center" wrapText="1"/>
      <protection/>
    </xf>
    <xf numFmtId="1" fontId="7" fillId="36" borderId="11" xfId="52" applyNumberFormat="1" applyFont="1" applyFill="1" applyBorder="1" applyAlignment="1">
      <alignment horizontal="center" vertical="center" wrapText="1"/>
      <protection/>
    </xf>
    <xf numFmtId="0" fontId="6" fillId="36" borderId="11" xfId="52" applyFont="1" applyFill="1" applyBorder="1" applyAlignment="1">
      <alignment horizontal="center"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" xfId="54" applyFont="1" applyFill="1" applyBorder="1" applyAlignment="1">
      <alignment horizontal="center" vertical="center" wrapText="1"/>
      <protection/>
    </xf>
    <xf numFmtId="1" fontId="26" fillId="36" borderId="11" xfId="52" applyNumberFormat="1" applyFont="1" applyFill="1" applyBorder="1" applyAlignment="1">
      <alignment horizontal="center" vertical="center" wrapText="1"/>
      <protection/>
    </xf>
    <xf numFmtId="0" fontId="7" fillId="36" borderId="11" xfId="52" applyNumberFormat="1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vertical="center" wrapText="1"/>
      <protection/>
    </xf>
    <xf numFmtId="1" fontId="10" fillId="35" borderId="12" xfId="52" applyNumberFormat="1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vertical="center"/>
      <protection/>
    </xf>
    <xf numFmtId="1" fontId="10" fillId="35" borderId="10" xfId="52" applyNumberFormat="1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1" fontId="10" fillId="0" borderId="14" xfId="52" applyNumberFormat="1" applyFont="1" applyFill="1" applyBorder="1" applyAlignment="1">
      <alignment horizontal="center" vertical="center" wrapText="1"/>
      <protection/>
    </xf>
    <xf numFmtId="164" fontId="10" fillId="0" borderId="14" xfId="64" applyFont="1" applyFill="1" applyBorder="1" applyAlignment="1" applyProtection="1">
      <alignment horizontal="center" vertical="center" textRotation="90" wrapText="1"/>
      <protection/>
    </xf>
    <xf numFmtId="164" fontId="10" fillId="0" borderId="14" xfId="64" applyFont="1" applyFill="1" applyBorder="1" applyAlignment="1" applyProtection="1">
      <alignment horizontal="center" vertical="center" textRotation="90"/>
      <protection/>
    </xf>
    <xf numFmtId="49" fontId="10" fillId="0" borderId="14" xfId="64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11" xfId="0" applyFont="1" applyFill="1" applyBorder="1" applyAlignment="1">
      <alignment vertical="center" wrapText="1"/>
    </xf>
    <xf numFmtId="0" fontId="7" fillId="0" borderId="11" xfId="54" applyFont="1" applyFill="1" applyBorder="1" applyAlignment="1">
      <alignment horizontal="center" vertical="center"/>
      <protection/>
    </xf>
    <xf numFmtId="0" fontId="28" fillId="0" borderId="11" xfId="54" applyFont="1" applyFill="1" applyBorder="1" applyAlignment="1">
      <alignment horizontal="center" vertical="center"/>
      <protection/>
    </xf>
    <xf numFmtId="1" fontId="7" fillId="36" borderId="11" xfId="0" applyNumberFormat="1" applyFont="1" applyFill="1" applyBorder="1" applyAlignment="1">
      <alignment horizontal="center" vertical="center" wrapText="1"/>
    </xf>
    <xf numFmtId="0" fontId="3" fillId="0" borderId="15" xfId="52" applyFont="1" applyBorder="1" applyAlignment="1">
      <alignment horizontal="left"/>
      <protection/>
    </xf>
    <xf numFmtId="1" fontId="4" fillId="0" borderId="16" xfId="52" applyNumberFormat="1" applyFont="1" applyBorder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7" fillId="0" borderId="11" xfId="0" applyFont="1" applyFill="1" applyBorder="1" applyAlignment="1">
      <alignment wrapText="1"/>
    </xf>
    <xf numFmtId="0" fontId="6" fillId="0" borderId="11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7" fillId="0" borderId="11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54" applyFont="1" applyFill="1" applyBorder="1" applyAlignment="1">
      <alignment horizontal="center" wrapText="1"/>
      <protection/>
    </xf>
    <xf numFmtId="164" fontId="10" fillId="33" borderId="18" xfId="64" applyFont="1" applyFill="1" applyBorder="1" applyAlignment="1" applyProtection="1">
      <alignment horizontal="center" vertical="center" textRotation="90"/>
      <protection/>
    </xf>
    <xf numFmtId="1" fontId="6" fillId="0" borderId="18" xfId="52" applyNumberFormat="1" applyFont="1" applyFill="1" applyBorder="1" applyAlignment="1">
      <alignment horizontal="center" vertical="center" wrapText="1"/>
      <protection/>
    </xf>
    <xf numFmtId="1" fontId="11" fillId="34" borderId="18" xfId="52" applyNumberFormat="1" applyFont="1" applyFill="1" applyBorder="1" applyAlignment="1">
      <alignment horizontal="center" vertical="center" wrapText="1"/>
      <protection/>
    </xf>
    <xf numFmtId="1" fontId="6" fillId="36" borderId="18" xfId="52" applyNumberFormat="1" applyFont="1" applyFill="1" applyBorder="1" applyAlignment="1">
      <alignment horizontal="center" vertical="center" wrapText="1"/>
      <protection/>
    </xf>
    <xf numFmtId="1" fontId="6" fillId="0" borderId="18" xfId="52" applyNumberFormat="1" applyFont="1" applyFill="1" applyBorder="1" applyAlignment="1">
      <alignment horizontal="center" vertical="center"/>
      <protection/>
    </xf>
    <xf numFmtId="1" fontId="11" fillId="33" borderId="18" xfId="52" applyNumberFormat="1" applyFont="1" applyFill="1" applyBorder="1" applyAlignment="1">
      <alignment horizontal="center" vertical="center"/>
      <protection/>
    </xf>
    <xf numFmtId="1" fontId="6" fillId="36" borderId="18" xfId="52" applyNumberFormat="1" applyFont="1" applyFill="1" applyBorder="1" applyAlignment="1">
      <alignment horizontal="center" vertical="center"/>
      <protection/>
    </xf>
    <xf numFmtId="1" fontId="11" fillId="34" borderId="18" xfId="52" applyNumberFormat="1" applyFont="1" applyFill="1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5" fillId="36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7" fillId="0" borderId="0" xfId="52" applyFont="1" applyBorder="1">
      <alignment/>
      <protection/>
    </xf>
    <xf numFmtId="0" fontId="5" fillId="0" borderId="11" xfId="52" applyFont="1" applyFill="1" applyBorder="1" applyAlignment="1">
      <alignment horizontal="left" vertical="center"/>
      <protection/>
    </xf>
    <xf numFmtId="0" fontId="14" fillId="0" borderId="19" xfId="52" applyFont="1" applyBorder="1" applyAlignment="1">
      <alignment horizontal="center"/>
      <protection/>
    </xf>
    <xf numFmtId="0" fontId="14" fillId="0" borderId="20" xfId="52" applyFont="1" applyBorder="1" applyAlignment="1">
      <alignment horizontal="center"/>
      <protection/>
    </xf>
    <xf numFmtId="0" fontId="14" fillId="0" borderId="21" xfId="52" applyFont="1" applyBorder="1" applyAlignment="1">
      <alignment horizont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1" fontId="14" fillId="0" borderId="22" xfId="52" applyNumberFormat="1" applyFont="1" applyBorder="1" applyAlignment="1">
      <alignment horizontal="center" vertical="center" wrapText="1"/>
      <protection/>
    </xf>
    <xf numFmtId="1" fontId="14" fillId="0" borderId="0" xfId="52" applyNumberFormat="1" applyFont="1" applyBorder="1" applyAlignment="1">
      <alignment horizontal="center" vertical="center" wrapText="1"/>
      <protection/>
    </xf>
    <xf numFmtId="1" fontId="14" fillId="0" borderId="23" xfId="52" applyNumberFormat="1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1" fillId="36" borderId="18" xfId="52" applyFont="1" applyFill="1" applyBorder="1" applyAlignment="1">
      <alignment horizontal="left" vertical="center" wrapText="1"/>
      <protection/>
    </xf>
    <xf numFmtId="0" fontId="11" fillId="36" borderId="24" xfId="52" applyFont="1" applyFill="1" applyBorder="1" applyAlignment="1">
      <alignment horizontal="left" vertical="center" wrapText="1"/>
      <protection/>
    </xf>
    <xf numFmtId="0" fontId="11" fillId="36" borderId="25" xfId="52" applyFont="1" applyFill="1" applyBorder="1" applyAlignment="1">
      <alignment horizontal="left" vertical="center" wrapText="1"/>
      <protection/>
    </xf>
    <xf numFmtId="0" fontId="11" fillId="0" borderId="18" xfId="52" applyFont="1" applyFill="1" applyBorder="1" applyAlignment="1">
      <alignment horizontal="left" vertical="center" wrapText="1"/>
      <protection/>
    </xf>
    <xf numFmtId="0" fontId="11" fillId="0" borderId="24" xfId="52" applyFont="1" applyFill="1" applyBorder="1" applyAlignment="1">
      <alignment horizontal="left" vertical="center" wrapText="1"/>
      <protection/>
    </xf>
    <xf numFmtId="0" fontId="11" fillId="0" borderId="25" xfId="52" applyFont="1" applyFill="1" applyBorder="1" applyAlignment="1">
      <alignment horizontal="left" vertical="center" wrapText="1"/>
      <protection/>
    </xf>
    <xf numFmtId="0" fontId="14" fillId="0" borderId="26" xfId="52" applyFont="1" applyFill="1" applyBorder="1" applyAlignment="1">
      <alignment horizontal="center" wrapText="1"/>
      <protection/>
    </xf>
    <xf numFmtId="1" fontId="14" fillId="0" borderId="15" xfId="52" applyNumberFormat="1" applyFont="1" applyBorder="1" applyAlignment="1">
      <alignment horizontal="center" vertical="center" wrapText="1"/>
      <protection/>
    </xf>
    <xf numFmtId="1" fontId="14" fillId="0" borderId="16" xfId="52" applyNumberFormat="1" applyFont="1" applyBorder="1" applyAlignment="1">
      <alignment horizontal="center" vertical="center" wrapText="1"/>
      <protection/>
    </xf>
    <xf numFmtId="1" fontId="14" fillId="0" borderId="17" xfId="52" applyNumberFormat="1" applyFont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left" vertical="center"/>
      <protection/>
    </xf>
    <xf numFmtId="0" fontId="10" fillId="0" borderId="24" xfId="52" applyFont="1" applyFill="1" applyBorder="1" applyAlignment="1">
      <alignment horizontal="left" vertical="center"/>
      <protection/>
    </xf>
    <xf numFmtId="0" fontId="10" fillId="0" borderId="25" xfId="52" applyFont="1" applyFill="1" applyBorder="1" applyAlignment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6.57421875" style="1" customWidth="1"/>
    <col min="2" max="2" width="6.28125" style="30" customWidth="1"/>
    <col min="3" max="9" width="6.28125" style="2" customWidth="1"/>
    <col min="10" max="10" width="5.8515625" style="4" customWidth="1"/>
    <col min="11" max="11" width="13.00390625" style="152" customWidth="1"/>
    <col min="12" max="16384" width="13.00390625" style="3" customWidth="1"/>
  </cols>
  <sheetData>
    <row r="1" spans="1:10" ht="12.75">
      <c r="A1" s="164" t="s">
        <v>16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ht="48" customHeight="1">
      <c r="A2" s="169" t="s">
        <v>83</v>
      </c>
      <c r="B2" s="170"/>
      <c r="C2" s="170"/>
      <c r="D2" s="170"/>
      <c r="E2" s="170"/>
      <c r="F2" s="170"/>
      <c r="G2" s="170"/>
      <c r="H2" s="170"/>
      <c r="I2" s="170"/>
      <c r="J2" s="171"/>
    </row>
    <row r="3" spans="1:10" ht="3.75" customHeight="1">
      <c r="A3" s="134"/>
      <c r="B3" s="135"/>
      <c r="C3" s="136"/>
      <c r="D3" s="136"/>
      <c r="E3" s="136"/>
      <c r="F3" s="136"/>
      <c r="G3" s="136"/>
      <c r="H3" s="136"/>
      <c r="I3" s="136"/>
      <c r="J3" s="137"/>
    </row>
    <row r="4" spans="1:11" s="5" customFormat="1" ht="94.5" customHeight="1">
      <c r="A4" s="54" t="s">
        <v>0</v>
      </c>
      <c r="B4" s="38" t="s">
        <v>1</v>
      </c>
      <c r="C4" s="55" t="s">
        <v>2</v>
      </c>
      <c r="D4" s="55" t="s">
        <v>3</v>
      </c>
      <c r="E4" s="55" t="s">
        <v>4</v>
      </c>
      <c r="F4" s="56" t="s">
        <v>5</v>
      </c>
      <c r="G4" s="56" t="s">
        <v>6</v>
      </c>
      <c r="H4" s="55" t="s">
        <v>7</v>
      </c>
      <c r="I4" s="144" t="s">
        <v>8</v>
      </c>
      <c r="J4" s="58" t="s">
        <v>9</v>
      </c>
      <c r="K4" s="153"/>
    </row>
    <row r="5" spans="1:11" s="5" customFormat="1" ht="12.75" customHeight="1">
      <c r="A5" s="173" t="s">
        <v>17</v>
      </c>
      <c r="B5" s="173"/>
      <c r="C5" s="173"/>
      <c r="D5" s="173"/>
      <c r="E5" s="173"/>
      <c r="F5" s="173"/>
      <c r="G5" s="173"/>
      <c r="H5" s="173"/>
      <c r="I5" s="173"/>
      <c r="J5" s="173"/>
      <c r="K5" s="153"/>
    </row>
    <row r="6" spans="1:11" s="6" customFormat="1" ht="12" customHeight="1">
      <c r="A6" s="52" t="s">
        <v>102</v>
      </c>
      <c r="B6" s="61">
        <v>1</v>
      </c>
      <c r="C6" s="62" t="s">
        <v>11</v>
      </c>
      <c r="D6" s="63">
        <f aca="true" t="shared" si="0" ref="D6:D16">SUM(E6:H6)</f>
        <v>15</v>
      </c>
      <c r="E6" s="64"/>
      <c r="F6" s="65"/>
      <c r="G6" s="65">
        <v>15</v>
      </c>
      <c r="H6" s="66"/>
      <c r="I6" s="145">
        <f>ROUNDUP(E6/15,0)</f>
        <v>0</v>
      </c>
      <c r="J6" s="67">
        <f>ROUNDUP((F6+G6+H6)/15,0)</f>
        <v>1</v>
      </c>
      <c r="K6" s="154"/>
    </row>
    <row r="7" spans="1:11" s="6" customFormat="1" ht="12" customHeight="1">
      <c r="A7" s="52" t="s">
        <v>74</v>
      </c>
      <c r="B7" s="61">
        <v>1</v>
      </c>
      <c r="C7" s="62" t="s">
        <v>11</v>
      </c>
      <c r="D7" s="63">
        <f>SUM(E7:H7)</f>
        <v>30</v>
      </c>
      <c r="E7" s="64"/>
      <c r="F7" s="65">
        <v>30</v>
      </c>
      <c r="G7" s="65"/>
      <c r="H7" s="66"/>
      <c r="I7" s="145">
        <f>ROUNDUP(E7/15,0)</f>
        <v>0</v>
      </c>
      <c r="J7" s="67">
        <f>ROUNDUP((F7+G7+H7)/15,0)</f>
        <v>2</v>
      </c>
      <c r="K7" s="154"/>
    </row>
    <row r="8" spans="1:11" s="6" customFormat="1" ht="12" customHeight="1">
      <c r="A8" s="52" t="s">
        <v>76</v>
      </c>
      <c r="B8" s="61">
        <v>4</v>
      </c>
      <c r="C8" s="62" t="s">
        <v>11</v>
      </c>
      <c r="D8" s="63">
        <f>SUM(E8:H8)</f>
        <v>45</v>
      </c>
      <c r="E8" s="64">
        <v>15</v>
      </c>
      <c r="F8" s="65">
        <v>30</v>
      </c>
      <c r="G8" s="65"/>
      <c r="H8" s="66"/>
      <c r="I8" s="145">
        <f>ROUNDUP(E8/15,0)</f>
        <v>1</v>
      </c>
      <c r="J8" s="67">
        <f>ROUNDUP((F8+G8+H8)/15,0)</f>
        <v>2</v>
      </c>
      <c r="K8" s="154"/>
    </row>
    <row r="9" spans="1:11" s="6" customFormat="1" ht="12" customHeight="1">
      <c r="A9" s="52" t="s">
        <v>51</v>
      </c>
      <c r="B9" s="61">
        <v>4</v>
      </c>
      <c r="C9" s="62" t="s">
        <v>11</v>
      </c>
      <c r="D9" s="63">
        <f>SUM(E9:H9)</f>
        <v>45</v>
      </c>
      <c r="E9" s="64">
        <v>15</v>
      </c>
      <c r="F9" s="65">
        <v>10</v>
      </c>
      <c r="G9" s="65">
        <v>20</v>
      </c>
      <c r="H9" s="66"/>
      <c r="I9" s="145">
        <f>ROUNDUP(E9/15,0)</f>
        <v>1</v>
      </c>
      <c r="J9" s="67">
        <f>ROUNDUP((F9+G9+H9)/15,0)</f>
        <v>2</v>
      </c>
      <c r="K9" s="154"/>
    </row>
    <row r="10" spans="1:11" s="6" customFormat="1" ht="12" customHeight="1">
      <c r="A10" s="52" t="s">
        <v>52</v>
      </c>
      <c r="B10" s="61">
        <v>5</v>
      </c>
      <c r="C10" s="62" t="s">
        <v>10</v>
      </c>
      <c r="D10" s="63">
        <f>SUM(E10:H10)</f>
        <v>45</v>
      </c>
      <c r="E10" s="64">
        <v>15</v>
      </c>
      <c r="F10" s="65">
        <v>6</v>
      </c>
      <c r="G10" s="65">
        <v>24</v>
      </c>
      <c r="H10" s="66"/>
      <c r="I10" s="145">
        <f>ROUNDUP(E10/15,0)</f>
        <v>1</v>
      </c>
      <c r="J10" s="67">
        <f>ROUNDUP((F10+G10+H10)/15,0)</f>
        <v>2</v>
      </c>
      <c r="K10" s="154"/>
    </row>
    <row r="11" spans="1:11" s="6" customFormat="1" ht="12" customHeight="1">
      <c r="A11" s="52" t="s">
        <v>53</v>
      </c>
      <c r="B11" s="61">
        <v>4</v>
      </c>
      <c r="C11" s="62" t="s">
        <v>11</v>
      </c>
      <c r="D11" s="63">
        <f t="shared" si="0"/>
        <v>30</v>
      </c>
      <c r="E11" s="64">
        <v>15</v>
      </c>
      <c r="F11" s="65"/>
      <c r="G11" s="65">
        <v>15</v>
      </c>
      <c r="H11" s="66"/>
      <c r="I11" s="145">
        <f aca="true" t="shared" si="1" ref="I11:I16">ROUNDUP(E11/15,0)</f>
        <v>1</v>
      </c>
      <c r="J11" s="67">
        <f aca="true" t="shared" si="2" ref="J11:J16">ROUNDUP((F11+G11+H11)/15,0)</f>
        <v>1</v>
      </c>
      <c r="K11" s="154"/>
    </row>
    <row r="12" spans="1:11" s="6" customFormat="1" ht="12" customHeight="1">
      <c r="A12" s="52" t="s">
        <v>54</v>
      </c>
      <c r="B12" s="61">
        <v>2</v>
      </c>
      <c r="C12" s="62" t="s">
        <v>11</v>
      </c>
      <c r="D12" s="63">
        <f t="shared" si="0"/>
        <v>30</v>
      </c>
      <c r="E12" s="64">
        <v>15</v>
      </c>
      <c r="F12" s="65"/>
      <c r="G12" s="65">
        <v>15</v>
      </c>
      <c r="H12" s="66"/>
      <c r="I12" s="145">
        <f t="shared" si="1"/>
        <v>1</v>
      </c>
      <c r="J12" s="67">
        <f t="shared" si="2"/>
        <v>1</v>
      </c>
      <c r="K12" s="154"/>
    </row>
    <row r="13" spans="1:11" s="7" customFormat="1" ht="12" customHeight="1">
      <c r="A13" s="52" t="s">
        <v>55</v>
      </c>
      <c r="B13" s="61">
        <v>5</v>
      </c>
      <c r="C13" s="62" t="s">
        <v>10</v>
      </c>
      <c r="D13" s="63">
        <f t="shared" si="0"/>
        <v>45</v>
      </c>
      <c r="E13" s="64">
        <v>30</v>
      </c>
      <c r="F13" s="65">
        <v>15</v>
      </c>
      <c r="G13" s="65"/>
      <c r="H13" s="66"/>
      <c r="I13" s="145">
        <f t="shared" si="1"/>
        <v>2</v>
      </c>
      <c r="J13" s="67">
        <f t="shared" si="2"/>
        <v>1</v>
      </c>
      <c r="K13" s="155"/>
    </row>
    <row r="14" spans="1:11" s="6" customFormat="1" ht="12" customHeight="1">
      <c r="A14" s="52" t="s">
        <v>99</v>
      </c>
      <c r="B14" s="61">
        <v>2</v>
      </c>
      <c r="C14" s="62" t="s">
        <v>11</v>
      </c>
      <c r="D14" s="63">
        <f t="shared" si="0"/>
        <v>30</v>
      </c>
      <c r="E14" s="64">
        <v>30</v>
      </c>
      <c r="F14" s="65"/>
      <c r="G14" s="65"/>
      <c r="H14" s="66"/>
      <c r="I14" s="145">
        <f t="shared" si="1"/>
        <v>2</v>
      </c>
      <c r="J14" s="67">
        <f t="shared" si="2"/>
        <v>0</v>
      </c>
      <c r="K14" s="154"/>
    </row>
    <row r="15" spans="1:11" s="8" customFormat="1" ht="12" customHeight="1">
      <c r="A15" s="52" t="s">
        <v>56</v>
      </c>
      <c r="B15" s="61">
        <v>2</v>
      </c>
      <c r="C15" s="62" t="s">
        <v>11</v>
      </c>
      <c r="D15" s="63">
        <f t="shared" si="0"/>
        <v>30</v>
      </c>
      <c r="E15" s="53">
        <v>30</v>
      </c>
      <c r="F15" s="68"/>
      <c r="G15" s="68"/>
      <c r="H15" s="63"/>
      <c r="I15" s="145">
        <f t="shared" si="1"/>
        <v>2</v>
      </c>
      <c r="J15" s="67">
        <f t="shared" si="2"/>
        <v>0</v>
      </c>
      <c r="K15" s="156"/>
    </row>
    <row r="16" spans="1:11" s="6" customFormat="1" ht="12" customHeight="1">
      <c r="A16" s="52" t="s">
        <v>69</v>
      </c>
      <c r="B16" s="61"/>
      <c r="C16" s="69"/>
      <c r="D16" s="63">
        <f t="shared" si="0"/>
        <v>5</v>
      </c>
      <c r="E16" s="64">
        <v>5</v>
      </c>
      <c r="F16" s="53"/>
      <c r="G16" s="53"/>
      <c r="H16" s="70"/>
      <c r="I16" s="145">
        <f t="shared" si="1"/>
        <v>1</v>
      </c>
      <c r="J16" s="67">
        <f t="shared" si="2"/>
        <v>0</v>
      </c>
      <c r="K16" s="154"/>
    </row>
    <row r="17" spans="1:11" s="7" customFormat="1" ht="12" customHeight="1">
      <c r="A17" s="71" t="s">
        <v>12</v>
      </c>
      <c r="B17" s="38">
        <f>SUM(B6:B16)</f>
        <v>30</v>
      </c>
      <c r="C17" s="72">
        <f>COUNTIF(C6:C16,"e")</f>
        <v>2</v>
      </c>
      <c r="D17" s="73">
        <f aca="true" t="shared" si="3" ref="D17:J17">SUM(D6:D16)</f>
        <v>350</v>
      </c>
      <c r="E17" s="73">
        <f t="shared" si="3"/>
        <v>170</v>
      </c>
      <c r="F17" s="73">
        <f t="shared" si="3"/>
        <v>91</v>
      </c>
      <c r="G17" s="73">
        <f t="shared" si="3"/>
        <v>89</v>
      </c>
      <c r="H17" s="73">
        <f t="shared" si="3"/>
        <v>0</v>
      </c>
      <c r="I17" s="146">
        <f t="shared" si="3"/>
        <v>12</v>
      </c>
      <c r="J17" s="74">
        <f t="shared" si="3"/>
        <v>12</v>
      </c>
      <c r="K17" s="155"/>
    </row>
    <row r="18" spans="1:11" s="7" customFormat="1" ht="12" customHeight="1">
      <c r="A18" s="177" t="s">
        <v>18</v>
      </c>
      <c r="B18" s="178"/>
      <c r="C18" s="178"/>
      <c r="D18" s="178"/>
      <c r="E18" s="178"/>
      <c r="F18" s="178"/>
      <c r="G18" s="178"/>
      <c r="H18" s="178"/>
      <c r="I18" s="178"/>
      <c r="J18" s="179"/>
      <c r="K18" s="155"/>
    </row>
    <row r="19" spans="1:11" s="7" customFormat="1" ht="12" customHeight="1">
      <c r="A19" s="52" t="s">
        <v>101</v>
      </c>
      <c r="B19" s="75">
        <v>2</v>
      </c>
      <c r="C19" s="62" t="s">
        <v>11</v>
      </c>
      <c r="D19" s="63">
        <f aca="true" t="shared" si="4" ref="D19:D27">SUM(E19:H19)</f>
        <v>30</v>
      </c>
      <c r="E19" s="63"/>
      <c r="F19" s="63"/>
      <c r="G19" s="76">
        <v>30</v>
      </c>
      <c r="H19" s="63"/>
      <c r="I19" s="145">
        <f>ROUNDUP(E19/15,0)</f>
        <v>0</v>
      </c>
      <c r="J19" s="67">
        <f>ROUNDUP((F19+G19+H19)/15,0)</f>
        <v>2</v>
      </c>
      <c r="K19" s="155"/>
    </row>
    <row r="20" spans="1:11" s="7" customFormat="1" ht="12" customHeight="1">
      <c r="A20" s="52" t="s">
        <v>75</v>
      </c>
      <c r="B20" s="75">
        <v>1</v>
      </c>
      <c r="C20" s="62" t="s">
        <v>11</v>
      </c>
      <c r="D20" s="63">
        <f t="shared" si="4"/>
        <v>15</v>
      </c>
      <c r="E20" s="64"/>
      <c r="F20" s="65">
        <v>15</v>
      </c>
      <c r="G20" s="65"/>
      <c r="H20" s="63"/>
      <c r="I20" s="145">
        <f aca="true" t="shared" si="5" ref="I20:I28">ROUNDUP(E20/15,0)</f>
        <v>0</v>
      </c>
      <c r="J20" s="67">
        <f aca="true" t="shared" si="6" ref="J20:J28">ROUNDUP((F20+G20+H20)/15,0)</f>
        <v>1</v>
      </c>
      <c r="K20" s="155"/>
    </row>
    <row r="21" spans="1:11" s="9" customFormat="1" ht="12" customHeight="1">
      <c r="A21" s="52" t="s">
        <v>77</v>
      </c>
      <c r="B21" s="75">
        <v>4</v>
      </c>
      <c r="C21" s="62" t="s">
        <v>10</v>
      </c>
      <c r="D21" s="63">
        <f t="shared" si="4"/>
        <v>45</v>
      </c>
      <c r="E21" s="64">
        <v>15</v>
      </c>
      <c r="F21" s="65">
        <v>30</v>
      </c>
      <c r="G21" s="65"/>
      <c r="H21" s="63"/>
      <c r="I21" s="145">
        <f t="shared" si="5"/>
        <v>1</v>
      </c>
      <c r="J21" s="67">
        <f t="shared" si="6"/>
        <v>2</v>
      </c>
      <c r="K21" s="157"/>
    </row>
    <row r="22" spans="1:11" s="8" customFormat="1" ht="15" customHeight="1">
      <c r="A22" s="52" t="s">
        <v>98</v>
      </c>
      <c r="B22" s="92">
        <v>2</v>
      </c>
      <c r="C22" s="62" t="s">
        <v>11</v>
      </c>
      <c r="D22" s="63">
        <f t="shared" si="4"/>
        <v>30</v>
      </c>
      <c r="E22" s="64">
        <v>30</v>
      </c>
      <c r="F22" s="65"/>
      <c r="G22" s="65"/>
      <c r="H22" s="67"/>
      <c r="I22" s="145">
        <f t="shared" si="5"/>
        <v>2</v>
      </c>
      <c r="J22" s="67">
        <f t="shared" si="6"/>
        <v>0</v>
      </c>
      <c r="K22" s="156"/>
    </row>
    <row r="23" spans="1:11" s="7" customFormat="1" ht="12" customHeight="1">
      <c r="A23" s="52" t="s">
        <v>57</v>
      </c>
      <c r="B23" s="61">
        <v>5</v>
      </c>
      <c r="C23" s="69" t="s">
        <v>10</v>
      </c>
      <c r="D23" s="63">
        <f t="shared" si="4"/>
        <v>45</v>
      </c>
      <c r="E23" s="64">
        <v>15</v>
      </c>
      <c r="F23" s="65">
        <v>6</v>
      </c>
      <c r="G23" s="65">
        <v>24</v>
      </c>
      <c r="H23" s="63"/>
      <c r="I23" s="145">
        <f t="shared" si="5"/>
        <v>1</v>
      </c>
      <c r="J23" s="67">
        <f t="shared" si="6"/>
        <v>2</v>
      </c>
      <c r="K23" s="155"/>
    </row>
    <row r="24" spans="1:11" s="6" customFormat="1" ht="12" customHeight="1">
      <c r="A24" s="52" t="s">
        <v>58</v>
      </c>
      <c r="B24" s="61">
        <v>5</v>
      </c>
      <c r="C24" s="69" t="s">
        <v>10</v>
      </c>
      <c r="D24" s="63">
        <f t="shared" si="4"/>
        <v>45</v>
      </c>
      <c r="E24" s="64">
        <v>15</v>
      </c>
      <c r="F24" s="65">
        <v>6</v>
      </c>
      <c r="G24" s="65">
        <v>24</v>
      </c>
      <c r="H24" s="63"/>
      <c r="I24" s="145">
        <f t="shared" si="5"/>
        <v>1</v>
      </c>
      <c r="J24" s="67">
        <f t="shared" si="6"/>
        <v>2</v>
      </c>
      <c r="K24" s="154"/>
    </row>
    <row r="25" spans="1:11" s="8" customFormat="1" ht="12" customHeight="1">
      <c r="A25" s="52" t="s">
        <v>72</v>
      </c>
      <c r="B25" s="61">
        <v>4</v>
      </c>
      <c r="C25" s="62" t="s">
        <v>11</v>
      </c>
      <c r="D25" s="63">
        <f t="shared" si="4"/>
        <v>45</v>
      </c>
      <c r="E25" s="63">
        <v>15</v>
      </c>
      <c r="F25" s="63">
        <v>4</v>
      </c>
      <c r="G25" s="63">
        <v>26</v>
      </c>
      <c r="H25" s="63"/>
      <c r="I25" s="145">
        <f t="shared" si="5"/>
        <v>1</v>
      </c>
      <c r="J25" s="67">
        <f t="shared" si="6"/>
        <v>2</v>
      </c>
      <c r="K25" s="156"/>
    </row>
    <row r="26" spans="1:11" s="8" customFormat="1" ht="12" customHeight="1">
      <c r="A26" s="52" t="s">
        <v>59</v>
      </c>
      <c r="B26" s="61">
        <v>4</v>
      </c>
      <c r="C26" s="62" t="s">
        <v>11</v>
      </c>
      <c r="D26" s="63">
        <f t="shared" si="4"/>
        <v>45</v>
      </c>
      <c r="E26" s="63">
        <v>15</v>
      </c>
      <c r="F26" s="63">
        <v>6</v>
      </c>
      <c r="G26" s="63">
        <v>24</v>
      </c>
      <c r="H26" s="63"/>
      <c r="I26" s="145">
        <f t="shared" si="5"/>
        <v>1</v>
      </c>
      <c r="J26" s="67">
        <f t="shared" si="6"/>
        <v>2</v>
      </c>
      <c r="K26" s="156"/>
    </row>
    <row r="27" spans="1:11" s="8" customFormat="1" ht="12.75" customHeight="1">
      <c r="A27" s="52" t="s">
        <v>81</v>
      </c>
      <c r="B27" s="61">
        <v>3</v>
      </c>
      <c r="C27" s="62" t="s">
        <v>11</v>
      </c>
      <c r="D27" s="63">
        <f t="shared" si="4"/>
        <v>45</v>
      </c>
      <c r="E27" s="63">
        <v>15</v>
      </c>
      <c r="F27" s="63">
        <v>6</v>
      </c>
      <c r="G27" s="63">
        <v>24</v>
      </c>
      <c r="H27" s="63"/>
      <c r="I27" s="145">
        <f t="shared" si="5"/>
        <v>1</v>
      </c>
      <c r="J27" s="67">
        <f t="shared" si="6"/>
        <v>2</v>
      </c>
      <c r="K27" s="156"/>
    </row>
    <row r="28" spans="1:11" s="7" customFormat="1" ht="12" customHeight="1">
      <c r="A28" s="77"/>
      <c r="B28" s="78"/>
      <c r="C28" s="62"/>
      <c r="D28" s="63">
        <f>SUM(E28:H28)</f>
        <v>0</v>
      </c>
      <c r="E28" s="63"/>
      <c r="F28" s="63"/>
      <c r="G28" s="63"/>
      <c r="H28" s="63"/>
      <c r="I28" s="145">
        <f t="shared" si="5"/>
        <v>0</v>
      </c>
      <c r="J28" s="67">
        <f t="shared" si="6"/>
        <v>0</v>
      </c>
      <c r="K28" s="155"/>
    </row>
    <row r="29" spans="1:11" s="6" customFormat="1" ht="12" customHeight="1">
      <c r="A29" s="79" t="s">
        <v>12</v>
      </c>
      <c r="B29" s="38">
        <f>SUM(B19:B28)</f>
        <v>30</v>
      </c>
      <c r="C29" s="72">
        <f>COUNTIF(C19:C28,"e")</f>
        <v>3</v>
      </c>
      <c r="D29" s="73">
        <f aca="true" t="shared" si="7" ref="D29:J29">SUM(D19:D28)</f>
        <v>345</v>
      </c>
      <c r="E29" s="73">
        <f t="shared" si="7"/>
        <v>120</v>
      </c>
      <c r="F29" s="73">
        <f t="shared" si="7"/>
        <v>73</v>
      </c>
      <c r="G29" s="73">
        <f t="shared" si="7"/>
        <v>152</v>
      </c>
      <c r="H29" s="73">
        <f t="shared" si="7"/>
        <v>0</v>
      </c>
      <c r="I29" s="146">
        <f t="shared" si="7"/>
        <v>8</v>
      </c>
      <c r="J29" s="74">
        <f t="shared" si="7"/>
        <v>15</v>
      </c>
      <c r="K29" s="154"/>
    </row>
    <row r="30" spans="1:11" s="6" customFormat="1" ht="12" customHeight="1">
      <c r="A30" s="177" t="s">
        <v>19</v>
      </c>
      <c r="B30" s="178"/>
      <c r="C30" s="178"/>
      <c r="D30" s="178"/>
      <c r="E30" s="178"/>
      <c r="F30" s="178"/>
      <c r="G30" s="178"/>
      <c r="H30" s="178"/>
      <c r="I30" s="178"/>
      <c r="J30" s="179"/>
      <c r="K30" s="154"/>
    </row>
    <row r="31" spans="1:11" s="6" customFormat="1" ht="12" customHeight="1">
      <c r="A31" s="101" t="s">
        <v>103</v>
      </c>
      <c r="B31" s="111">
        <v>2</v>
      </c>
      <c r="C31" s="112" t="s">
        <v>11</v>
      </c>
      <c r="D31" s="113">
        <f aca="true" t="shared" si="8" ref="D31:D41">SUM(E31:H31)</f>
        <v>30</v>
      </c>
      <c r="E31" s="113"/>
      <c r="F31" s="113"/>
      <c r="G31" s="114">
        <v>30</v>
      </c>
      <c r="H31" s="113"/>
      <c r="I31" s="147">
        <f>ROUNDUP(E31/15,0)</f>
        <v>0</v>
      </c>
      <c r="J31" s="115">
        <f>ROUNDUP((F31+G31+H31)/17,0)</f>
        <v>2</v>
      </c>
      <c r="K31" s="154"/>
    </row>
    <row r="32" spans="1:11" s="6" customFormat="1" ht="12" customHeight="1">
      <c r="A32" s="101" t="s">
        <v>105</v>
      </c>
      <c r="B32" s="61">
        <v>1</v>
      </c>
      <c r="C32" s="112" t="s">
        <v>11</v>
      </c>
      <c r="D32" s="113">
        <f t="shared" si="8"/>
        <v>15</v>
      </c>
      <c r="E32" s="113"/>
      <c r="F32" s="113"/>
      <c r="G32" s="114">
        <v>15</v>
      </c>
      <c r="H32" s="113"/>
      <c r="I32" s="147">
        <f>ROUNDUP(E32/15,0)</f>
        <v>0</v>
      </c>
      <c r="J32" s="115">
        <f>ROUNDUP((F32+G32+H32)/17,0)</f>
        <v>1</v>
      </c>
      <c r="K32" s="154"/>
    </row>
    <row r="33" spans="1:11" s="106" customFormat="1" ht="13.5" customHeight="1">
      <c r="A33" s="101" t="s">
        <v>100</v>
      </c>
      <c r="B33" s="92">
        <v>1</v>
      </c>
      <c r="C33" s="112" t="s">
        <v>11</v>
      </c>
      <c r="D33" s="113">
        <f t="shared" si="8"/>
        <v>15</v>
      </c>
      <c r="E33" s="115">
        <v>15</v>
      </c>
      <c r="F33" s="115"/>
      <c r="G33" s="120"/>
      <c r="H33" s="115"/>
      <c r="I33" s="147">
        <f aca="true" t="shared" si="9" ref="I33:I41">ROUNDUP(E33/15,0)</f>
        <v>1</v>
      </c>
      <c r="J33" s="115">
        <f aca="true" t="shared" si="10" ref="J33:J41">ROUNDUP((F33+G33+H33)/17,0)</f>
        <v>0</v>
      </c>
      <c r="K33" s="158"/>
    </row>
    <row r="34" spans="1:11" s="6" customFormat="1" ht="12" customHeight="1">
      <c r="A34" s="52" t="s">
        <v>73</v>
      </c>
      <c r="B34" s="61">
        <v>4</v>
      </c>
      <c r="C34" s="62" t="s">
        <v>11</v>
      </c>
      <c r="D34" s="63">
        <f t="shared" si="8"/>
        <v>45</v>
      </c>
      <c r="E34" s="63">
        <v>15</v>
      </c>
      <c r="F34" s="63">
        <v>4</v>
      </c>
      <c r="G34" s="76">
        <v>26</v>
      </c>
      <c r="H34" s="63"/>
      <c r="I34" s="145">
        <f t="shared" si="9"/>
        <v>1</v>
      </c>
      <c r="J34" s="67">
        <f t="shared" si="10"/>
        <v>2</v>
      </c>
      <c r="K34" s="154"/>
    </row>
    <row r="35" spans="1:11" s="6" customFormat="1" ht="12" customHeight="1">
      <c r="A35" s="52" t="s">
        <v>60</v>
      </c>
      <c r="B35" s="61">
        <v>4</v>
      </c>
      <c r="C35" s="62" t="s">
        <v>10</v>
      </c>
      <c r="D35" s="63">
        <f t="shared" si="8"/>
        <v>45</v>
      </c>
      <c r="E35" s="67">
        <v>15</v>
      </c>
      <c r="F35" s="63">
        <v>6</v>
      </c>
      <c r="G35" s="76">
        <v>24</v>
      </c>
      <c r="H35" s="81"/>
      <c r="I35" s="145">
        <f t="shared" si="9"/>
        <v>1</v>
      </c>
      <c r="J35" s="67">
        <f t="shared" si="10"/>
        <v>2</v>
      </c>
      <c r="K35" s="154"/>
    </row>
    <row r="36" spans="1:11" s="6" customFormat="1" ht="12" customHeight="1">
      <c r="A36" s="52" t="s">
        <v>64</v>
      </c>
      <c r="B36" s="61">
        <v>4</v>
      </c>
      <c r="C36" s="62" t="s">
        <v>10</v>
      </c>
      <c r="D36" s="63">
        <f>SUM(E36:H36)</f>
        <v>45</v>
      </c>
      <c r="E36" s="64">
        <v>30</v>
      </c>
      <c r="F36" s="65">
        <v>4</v>
      </c>
      <c r="G36" s="65">
        <v>5</v>
      </c>
      <c r="H36" s="63">
        <v>6</v>
      </c>
      <c r="I36" s="145">
        <f>ROUNDUP(E36/15,0)</f>
        <v>2</v>
      </c>
      <c r="J36" s="67">
        <f>ROUNDUP((F36+G36+H36)/15,0)</f>
        <v>1</v>
      </c>
      <c r="K36" s="154"/>
    </row>
    <row r="37" spans="1:11" s="6" customFormat="1" ht="12" customHeight="1">
      <c r="A37" s="52" t="s">
        <v>80</v>
      </c>
      <c r="B37" s="61">
        <v>2</v>
      </c>
      <c r="C37" s="69" t="s">
        <v>11</v>
      </c>
      <c r="D37" s="63">
        <f t="shared" si="8"/>
        <v>30</v>
      </c>
      <c r="E37" s="67">
        <v>15</v>
      </c>
      <c r="F37" s="67">
        <v>15</v>
      </c>
      <c r="G37" s="80"/>
      <c r="H37" s="67"/>
      <c r="I37" s="145">
        <f t="shared" si="9"/>
        <v>1</v>
      </c>
      <c r="J37" s="67">
        <f t="shared" si="10"/>
        <v>1</v>
      </c>
      <c r="K37" s="154"/>
    </row>
    <row r="38" spans="1:11" s="6" customFormat="1" ht="12" customHeight="1">
      <c r="A38" s="52" t="s">
        <v>61</v>
      </c>
      <c r="B38" s="61">
        <v>3</v>
      </c>
      <c r="C38" s="69" t="s">
        <v>10</v>
      </c>
      <c r="D38" s="63">
        <f t="shared" si="8"/>
        <v>30</v>
      </c>
      <c r="E38" s="69">
        <v>15</v>
      </c>
      <c r="F38" s="69">
        <v>5</v>
      </c>
      <c r="G38" s="69">
        <v>10</v>
      </c>
      <c r="H38" s="82"/>
      <c r="I38" s="145">
        <f t="shared" si="9"/>
        <v>1</v>
      </c>
      <c r="J38" s="67">
        <f t="shared" si="10"/>
        <v>1</v>
      </c>
      <c r="K38" s="154"/>
    </row>
    <row r="39" spans="1:11" s="6" customFormat="1" ht="12" customHeight="1">
      <c r="A39" s="52" t="s">
        <v>62</v>
      </c>
      <c r="B39" s="61">
        <v>3</v>
      </c>
      <c r="C39" s="69" t="s">
        <v>11</v>
      </c>
      <c r="D39" s="63">
        <f t="shared" si="8"/>
        <v>30</v>
      </c>
      <c r="E39" s="69">
        <v>15</v>
      </c>
      <c r="F39" s="69">
        <v>5</v>
      </c>
      <c r="G39" s="69">
        <v>10</v>
      </c>
      <c r="H39" s="82"/>
      <c r="I39" s="145">
        <f t="shared" si="9"/>
        <v>1</v>
      </c>
      <c r="J39" s="67">
        <f t="shared" si="10"/>
        <v>1</v>
      </c>
      <c r="K39" s="154"/>
    </row>
    <row r="40" spans="1:11" s="6" customFormat="1" ht="12" customHeight="1">
      <c r="A40" s="52" t="s">
        <v>63</v>
      </c>
      <c r="B40" s="61">
        <v>2</v>
      </c>
      <c r="C40" s="62" t="s">
        <v>11</v>
      </c>
      <c r="D40" s="63">
        <v>30</v>
      </c>
      <c r="E40" s="63">
        <v>15</v>
      </c>
      <c r="F40" s="63">
        <v>15</v>
      </c>
      <c r="G40" s="63"/>
      <c r="H40" s="63"/>
      <c r="I40" s="145">
        <f t="shared" si="9"/>
        <v>1</v>
      </c>
      <c r="J40" s="67">
        <f t="shared" si="10"/>
        <v>1</v>
      </c>
      <c r="K40" s="154"/>
    </row>
    <row r="41" spans="1:11" s="6" customFormat="1" ht="12" customHeight="1">
      <c r="A41" s="52" t="s">
        <v>70</v>
      </c>
      <c r="B41" s="61">
        <v>4</v>
      </c>
      <c r="C41" s="62" t="s">
        <v>11</v>
      </c>
      <c r="D41" s="63">
        <f t="shared" si="8"/>
        <v>45</v>
      </c>
      <c r="E41" s="63">
        <v>15</v>
      </c>
      <c r="F41" s="63">
        <v>10</v>
      </c>
      <c r="G41" s="63">
        <v>20</v>
      </c>
      <c r="H41" s="63"/>
      <c r="I41" s="145">
        <f t="shared" si="9"/>
        <v>1</v>
      </c>
      <c r="J41" s="67">
        <f t="shared" si="10"/>
        <v>2</v>
      </c>
      <c r="K41" s="154"/>
    </row>
    <row r="42" spans="1:11" s="6" customFormat="1" ht="12" customHeight="1">
      <c r="A42" s="79" t="s">
        <v>12</v>
      </c>
      <c r="B42" s="82">
        <f>SUM(B31:B41)</f>
        <v>30</v>
      </c>
      <c r="C42" s="72">
        <f>COUNTIF(C31:C41,"e")</f>
        <v>3</v>
      </c>
      <c r="D42" s="73">
        <f aca="true" t="shared" si="11" ref="D42:J42">SUM(D31:D41)</f>
        <v>360</v>
      </c>
      <c r="E42" s="73">
        <f t="shared" si="11"/>
        <v>150</v>
      </c>
      <c r="F42" s="73">
        <f t="shared" si="11"/>
        <v>64</v>
      </c>
      <c r="G42" s="73">
        <f t="shared" si="11"/>
        <v>140</v>
      </c>
      <c r="H42" s="73">
        <f t="shared" si="11"/>
        <v>6</v>
      </c>
      <c r="I42" s="146">
        <f t="shared" si="11"/>
        <v>10</v>
      </c>
      <c r="J42" s="73">
        <f t="shared" si="11"/>
        <v>14</v>
      </c>
      <c r="K42" s="154"/>
    </row>
    <row r="43" spans="1:11" s="6" customFormat="1" ht="12" customHeight="1">
      <c r="A43" s="174" t="s">
        <v>20</v>
      </c>
      <c r="B43" s="175"/>
      <c r="C43" s="175"/>
      <c r="D43" s="175"/>
      <c r="E43" s="175"/>
      <c r="F43" s="175"/>
      <c r="G43" s="175"/>
      <c r="H43" s="175"/>
      <c r="I43" s="175"/>
      <c r="J43" s="176"/>
      <c r="K43" s="154"/>
    </row>
    <row r="44" spans="1:11" s="6" customFormat="1" ht="12" customHeight="1">
      <c r="A44" s="101" t="s">
        <v>104</v>
      </c>
      <c r="B44" s="61">
        <v>2</v>
      </c>
      <c r="C44" s="112" t="s">
        <v>10</v>
      </c>
      <c r="D44" s="113">
        <f aca="true" t="shared" si="12" ref="D44:D52">SUM(E44:H44)</f>
        <v>30</v>
      </c>
      <c r="E44" s="113"/>
      <c r="F44" s="113"/>
      <c r="G44" s="114">
        <v>30</v>
      </c>
      <c r="H44" s="113"/>
      <c r="I44" s="147">
        <f>ROUNDUP(E44/15,0)</f>
        <v>0</v>
      </c>
      <c r="J44" s="115">
        <f>ROUNDUP((F44+G44+H44)/15,0)</f>
        <v>2</v>
      </c>
      <c r="K44" s="154"/>
    </row>
    <row r="45" spans="1:11" s="6" customFormat="1" ht="12" customHeight="1">
      <c r="A45" s="101" t="s">
        <v>106</v>
      </c>
      <c r="B45" s="61">
        <v>1</v>
      </c>
      <c r="C45" s="112" t="s">
        <v>11</v>
      </c>
      <c r="D45" s="113">
        <f t="shared" si="12"/>
        <v>15</v>
      </c>
      <c r="E45" s="113"/>
      <c r="F45" s="113"/>
      <c r="G45" s="114">
        <v>15</v>
      </c>
      <c r="H45" s="113"/>
      <c r="I45" s="147">
        <f>ROUNDUP(E45/15,0)</f>
        <v>0</v>
      </c>
      <c r="J45" s="115">
        <f>ROUNDUP((F45+G45+H45)/15,0)</f>
        <v>1</v>
      </c>
      <c r="K45" s="154"/>
    </row>
    <row r="46" spans="1:11" s="6" customFormat="1" ht="12" customHeight="1">
      <c r="A46" s="101" t="s">
        <v>84</v>
      </c>
      <c r="B46" s="61">
        <v>1</v>
      </c>
      <c r="C46" s="112" t="s">
        <v>11</v>
      </c>
      <c r="D46" s="113">
        <f t="shared" si="12"/>
        <v>15</v>
      </c>
      <c r="E46" s="113">
        <v>15</v>
      </c>
      <c r="F46" s="113"/>
      <c r="G46" s="114"/>
      <c r="H46" s="113"/>
      <c r="I46" s="147">
        <f aca="true" t="shared" si="13" ref="I46:I53">ROUNDUP(E46/15,0)</f>
        <v>1</v>
      </c>
      <c r="J46" s="115">
        <f aca="true" t="shared" si="14" ref="J46:J53">ROUNDUP((F46+G46+H46)/15,0)</f>
        <v>0</v>
      </c>
      <c r="K46" s="154"/>
    </row>
    <row r="47" spans="1:11" s="6" customFormat="1" ht="12" customHeight="1">
      <c r="A47" s="101" t="s">
        <v>71</v>
      </c>
      <c r="B47" s="61">
        <v>4</v>
      </c>
      <c r="C47" s="116" t="s">
        <v>11</v>
      </c>
      <c r="D47" s="113">
        <f t="shared" si="12"/>
        <v>45</v>
      </c>
      <c r="E47" s="113">
        <v>15</v>
      </c>
      <c r="F47" s="113">
        <v>10</v>
      </c>
      <c r="G47" s="114">
        <v>20</v>
      </c>
      <c r="H47" s="113"/>
      <c r="I47" s="147">
        <f>ROUNDUP(E47/15,0)</f>
        <v>1</v>
      </c>
      <c r="J47" s="115">
        <f>ROUNDUP((F47+G47+H47)/15,0)</f>
        <v>2</v>
      </c>
      <c r="K47" s="154"/>
    </row>
    <row r="48" spans="1:11" s="6" customFormat="1" ht="12" customHeight="1">
      <c r="A48" s="101" t="s">
        <v>82</v>
      </c>
      <c r="B48" s="61">
        <v>3</v>
      </c>
      <c r="C48" s="116" t="s">
        <v>11</v>
      </c>
      <c r="D48" s="113">
        <f>SUM(E48:H48)</f>
        <v>30</v>
      </c>
      <c r="E48" s="115">
        <v>15</v>
      </c>
      <c r="F48" s="113"/>
      <c r="G48" s="113">
        <v>15</v>
      </c>
      <c r="H48" s="113"/>
      <c r="I48" s="147">
        <f>ROUNDUP(E48/15,0)</f>
        <v>1</v>
      </c>
      <c r="J48" s="115">
        <f>ROUNDUP((F48+G48+H48)/17,0)</f>
        <v>1</v>
      </c>
      <c r="K48" s="154"/>
    </row>
    <row r="49" spans="1:11" s="6" customFormat="1" ht="12" customHeight="1">
      <c r="A49" s="101" t="s">
        <v>65</v>
      </c>
      <c r="B49" s="61">
        <v>4</v>
      </c>
      <c r="C49" s="116" t="s">
        <v>10</v>
      </c>
      <c r="D49" s="113">
        <f t="shared" si="12"/>
        <v>45</v>
      </c>
      <c r="E49" s="117">
        <v>15</v>
      </c>
      <c r="F49" s="118">
        <v>6</v>
      </c>
      <c r="G49" s="118">
        <v>24</v>
      </c>
      <c r="H49" s="119"/>
      <c r="I49" s="147">
        <f t="shared" si="13"/>
        <v>1</v>
      </c>
      <c r="J49" s="115">
        <f t="shared" si="14"/>
        <v>2</v>
      </c>
      <c r="K49" s="154"/>
    </row>
    <row r="50" spans="1:11" s="6" customFormat="1" ht="12" customHeight="1">
      <c r="A50" s="101" t="s">
        <v>66</v>
      </c>
      <c r="B50" s="111">
        <v>5</v>
      </c>
      <c r="C50" s="116" t="s">
        <v>10</v>
      </c>
      <c r="D50" s="113">
        <f t="shared" si="12"/>
        <v>45</v>
      </c>
      <c r="E50" s="117">
        <v>30</v>
      </c>
      <c r="F50" s="118"/>
      <c r="G50" s="118">
        <v>15</v>
      </c>
      <c r="H50" s="113"/>
      <c r="I50" s="147">
        <f t="shared" si="13"/>
        <v>2</v>
      </c>
      <c r="J50" s="115">
        <f t="shared" si="14"/>
        <v>1</v>
      </c>
      <c r="K50" s="154"/>
    </row>
    <row r="51" spans="1:11" s="6" customFormat="1" ht="12" customHeight="1">
      <c r="A51" s="101" t="s">
        <v>67</v>
      </c>
      <c r="B51" s="111">
        <v>3</v>
      </c>
      <c r="C51" s="112" t="s">
        <v>11</v>
      </c>
      <c r="D51" s="113">
        <f t="shared" si="12"/>
        <v>30</v>
      </c>
      <c r="E51" s="117">
        <v>15</v>
      </c>
      <c r="F51" s="118">
        <v>5</v>
      </c>
      <c r="G51" s="118">
        <v>10</v>
      </c>
      <c r="H51" s="115"/>
      <c r="I51" s="147">
        <f t="shared" si="13"/>
        <v>1</v>
      </c>
      <c r="J51" s="115">
        <f t="shared" si="14"/>
        <v>1</v>
      </c>
      <c r="K51" s="154"/>
    </row>
    <row r="52" spans="1:11" s="6" customFormat="1" ht="12" customHeight="1">
      <c r="A52" s="52" t="s">
        <v>68</v>
      </c>
      <c r="B52" s="78">
        <v>3</v>
      </c>
      <c r="C52" s="69" t="s">
        <v>11</v>
      </c>
      <c r="D52" s="63">
        <f t="shared" si="12"/>
        <v>45</v>
      </c>
      <c r="E52" s="64">
        <v>15</v>
      </c>
      <c r="F52" s="65">
        <v>10</v>
      </c>
      <c r="G52" s="65">
        <v>20</v>
      </c>
      <c r="H52" s="67"/>
      <c r="I52" s="145">
        <f t="shared" si="13"/>
        <v>1</v>
      </c>
      <c r="J52" s="67">
        <f t="shared" si="14"/>
        <v>2</v>
      </c>
      <c r="K52" s="154"/>
    </row>
    <row r="53" spans="1:11" s="6" customFormat="1" ht="12" customHeight="1">
      <c r="A53" s="46" t="s">
        <v>50</v>
      </c>
      <c r="B53" s="78">
        <v>4</v>
      </c>
      <c r="C53" s="62" t="s">
        <v>10</v>
      </c>
      <c r="D53" s="63">
        <f>SUM(E53:H53)</f>
        <v>45</v>
      </c>
      <c r="E53" s="63">
        <v>15</v>
      </c>
      <c r="F53" s="63">
        <v>6</v>
      </c>
      <c r="G53" s="76">
        <v>24</v>
      </c>
      <c r="H53" s="63"/>
      <c r="I53" s="145">
        <f t="shared" si="13"/>
        <v>1</v>
      </c>
      <c r="J53" s="67">
        <f t="shared" si="14"/>
        <v>2</v>
      </c>
      <c r="K53" s="154"/>
    </row>
    <row r="54" spans="1:11" s="7" customFormat="1" ht="12" customHeight="1">
      <c r="A54" s="79" t="s">
        <v>12</v>
      </c>
      <c r="B54" s="38">
        <f>SUM(B44:B53)</f>
        <v>30</v>
      </c>
      <c r="C54" s="72">
        <f>COUNTIF(C41:C53,"e")</f>
        <v>4</v>
      </c>
      <c r="D54" s="73">
        <f aca="true" t="shared" si="15" ref="D54:J54">SUM(D44:D53)</f>
        <v>345</v>
      </c>
      <c r="E54" s="73">
        <f t="shared" si="15"/>
        <v>135</v>
      </c>
      <c r="F54" s="73">
        <f t="shared" si="15"/>
        <v>37</v>
      </c>
      <c r="G54" s="73">
        <f t="shared" si="15"/>
        <v>173</v>
      </c>
      <c r="H54" s="73">
        <f t="shared" si="15"/>
        <v>0</v>
      </c>
      <c r="I54" s="146">
        <f t="shared" si="15"/>
        <v>9</v>
      </c>
      <c r="J54" s="73">
        <f t="shared" si="15"/>
        <v>14</v>
      </c>
      <c r="K54" s="155"/>
    </row>
    <row r="55" spans="1:11" s="6" customFormat="1" ht="12" customHeight="1">
      <c r="A55" s="121" t="s">
        <v>13</v>
      </c>
      <c r="B55" s="122">
        <f>B17+B29+B42+B54</f>
        <v>120</v>
      </c>
      <c r="C55" s="83"/>
      <c r="D55" s="84">
        <f>D17+D29+D42+D54</f>
        <v>1400</v>
      </c>
      <c r="E55" s="84">
        <f>E17+E29+E42+E54</f>
        <v>575</v>
      </c>
      <c r="F55" s="84">
        <f>F17+F29+F42+F54</f>
        <v>265</v>
      </c>
      <c r="G55" s="84">
        <f>G17+G29+G42+G54</f>
        <v>554</v>
      </c>
      <c r="H55" s="84">
        <f>H54+H42+H29+H17</f>
        <v>6</v>
      </c>
      <c r="I55" s="85"/>
      <c r="J55" s="85"/>
      <c r="K55" s="154"/>
    </row>
    <row r="56" spans="1:11" s="13" customFormat="1" ht="12.75">
      <c r="A56" s="93" t="s">
        <v>14</v>
      </c>
      <c r="B56" s="86"/>
      <c r="C56" s="87"/>
      <c r="D56" s="88"/>
      <c r="E56" s="89">
        <f>(E55/D55)*100</f>
        <v>41.07142857142857</v>
      </c>
      <c r="F56" s="89">
        <f>(F55/D55)*100</f>
        <v>18.928571428571427</v>
      </c>
      <c r="G56" s="89">
        <f>(G55/D55)*100</f>
        <v>39.57142857142858</v>
      </c>
      <c r="H56" s="89">
        <f>(H55/D55)*100</f>
        <v>0.4285714285714286</v>
      </c>
      <c r="I56" s="90"/>
      <c r="J56" s="91"/>
      <c r="K56" s="159"/>
    </row>
    <row r="57" spans="1:11" s="22" customFormat="1" ht="13.5">
      <c r="A57" s="14"/>
      <c r="B57" s="32"/>
      <c r="C57" s="15"/>
      <c r="D57" s="16"/>
      <c r="E57" s="17"/>
      <c r="F57" s="18"/>
      <c r="G57" s="19"/>
      <c r="H57" s="20"/>
      <c r="I57" s="172"/>
      <c r="J57" s="172"/>
      <c r="K57" s="160"/>
    </row>
    <row r="58" spans="1:11" s="22" customFormat="1" ht="0.75" customHeight="1">
      <c r="A58" s="23"/>
      <c r="B58" s="32"/>
      <c r="C58" s="15"/>
      <c r="D58" s="16"/>
      <c r="E58" s="17"/>
      <c r="F58" s="18"/>
      <c r="G58" s="19"/>
      <c r="H58" s="20"/>
      <c r="I58" s="21"/>
      <c r="J58" s="21"/>
      <c r="K58" s="160"/>
    </row>
    <row r="59" spans="1:11" s="22" customFormat="1" ht="13.5" hidden="1">
      <c r="A59" s="23"/>
      <c r="B59" s="32"/>
      <c r="C59" s="15"/>
      <c r="D59" s="16"/>
      <c r="E59" s="17"/>
      <c r="F59" s="18"/>
      <c r="G59" s="19"/>
      <c r="H59" s="20"/>
      <c r="I59" s="21"/>
      <c r="J59" s="21"/>
      <c r="K59" s="160"/>
    </row>
    <row r="60" spans="1:11" s="22" customFormat="1" ht="9.75" customHeight="1" hidden="1">
      <c r="A60" s="23"/>
      <c r="B60" s="32"/>
      <c r="C60" s="15"/>
      <c r="D60" s="16"/>
      <c r="E60" s="17"/>
      <c r="F60" s="18"/>
      <c r="G60" s="19"/>
      <c r="H60" s="20"/>
      <c r="I60" s="21"/>
      <c r="J60" s="21"/>
      <c r="K60" s="160"/>
    </row>
    <row r="61" spans="1:11" s="22" customFormat="1" ht="12" customHeight="1" hidden="1">
      <c r="A61" s="23"/>
      <c r="B61" s="32"/>
      <c r="C61" s="15"/>
      <c r="D61" s="16"/>
      <c r="E61" s="17"/>
      <c r="F61" s="18"/>
      <c r="G61" s="19"/>
      <c r="H61" s="20"/>
      <c r="I61" s="21"/>
      <c r="J61" s="21"/>
      <c r="K61" s="160"/>
    </row>
    <row r="62" spans="1:11" s="22" customFormat="1" ht="97.5" customHeight="1">
      <c r="A62" s="57" t="s">
        <v>0</v>
      </c>
      <c r="B62" s="38" t="s">
        <v>1</v>
      </c>
      <c r="C62" s="55" t="s">
        <v>2</v>
      </c>
      <c r="D62" s="55" t="s">
        <v>3</v>
      </c>
      <c r="E62" s="58" t="s">
        <v>4</v>
      </c>
      <c r="F62" s="56" t="s">
        <v>5</v>
      </c>
      <c r="G62" s="56" t="s">
        <v>6</v>
      </c>
      <c r="H62" s="55" t="s">
        <v>7</v>
      </c>
      <c r="I62" s="144" t="s">
        <v>8</v>
      </c>
      <c r="J62" s="58" t="s">
        <v>9</v>
      </c>
      <c r="K62" s="160"/>
    </row>
    <row r="63" spans="1:11" s="22" customFormat="1" ht="14.25" customHeight="1">
      <c r="A63" s="163" t="s">
        <v>21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0"/>
    </row>
    <row r="64" spans="1:11" s="22" customFormat="1" ht="12" customHeight="1">
      <c r="A64" s="46" t="s">
        <v>27</v>
      </c>
      <c r="B64" s="37">
        <v>4</v>
      </c>
      <c r="C64" s="42" t="s">
        <v>10</v>
      </c>
      <c r="D64" s="43">
        <f aca="true" t="shared" si="16" ref="D64:D72">SUM(E64:H64)</f>
        <v>45</v>
      </c>
      <c r="E64" s="44">
        <v>15</v>
      </c>
      <c r="F64" s="45">
        <v>6</v>
      </c>
      <c r="G64" s="45">
        <v>24</v>
      </c>
      <c r="H64" s="43"/>
      <c r="I64" s="148">
        <f>ROUNDUP(E64/15,0)</f>
        <v>1</v>
      </c>
      <c r="J64" s="34">
        <f>ROUNDUP((F64+G64+H64)/15,0)</f>
        <v>2</v>
      </c>
      <c r="K64" s="160"/>
    </row>
    <row r="65" spans="1:11" s="22" customFormat="1" ht="12" customHeight="1">
      <c r="A65" s="46" t="s">
        <v>28</v>
      </c>
      <c r="B65" s="37">
        <v>3</v>
      </c>
      <c r="C65" s="42" t="s">
        <v>11</v>
      </c>
      <c r="D65" s="43">
        <f t="shared" si="16"/>
        <v>44</v>
      </c>
      <c r="E65" s="44">
        <v>15</v>
      </c>
      <c r="F65" s="45">
        <v>5</v>
      </c>
      <c r="G65" s="45">
        <v>24</v>
      </c>
      <c r="H65" s="43"/>
      <c r="I65" s="148">
        <f aca="true" t="shared" si="17" ref="I65:I72">ROUNDUP(E65/15,0)</f>
        <v>1</v>
      </c>
      <c r="J65" s="34">
        <f aca="true" t="shared" si="18" ref="J65:J72">ROUNDUP((F65+G65+H65)/15,0)</f>
        <v>2</v>
      </c>
      <c r="K65" s="160"/>
    </row>
    <row r="66" spans="1:11" s="22" customFormat="1" ht="12" customHeight="1">
      <c r="A66" s="46" t="s">
        <v>29</v>
      </c>
      <c r="B66" s="37">
        <v>4</v>
      </c>
      <c r="C66" s="42" t="s">
        <v>10</v>
      </c>
      <c r="D66" s="43">
        <f t="shared" si="16"/>
        <v>45</v>
      </c>
      <c r="E66" s="44">
        <v>15</v>
      </c>
      <c r="F66" s="45">
        <v>6</v>
      </c>
      <c r="G66" s="45">
        <v>24</v>
      </c>
      <c r="H66" s="43"/>
      <c r="I66" s="148">
        <f t="shared" si="17"/>
        <v>1</v>
      </c>
      <c r="J66" s="34">
        <f t="shared" si="18"/>
        <v>2</v>
      </c>
      <c r="K66" s="160"/>
    </row>
    <row r="67" spans="1:11" s="22" customFormat="1" ht="12" customHeight="1">
      <c r="A67" s="46" t="s">
        <v>30</v>
      </c>
      <c r="B67" s="37">
        <v>4</v>
      </c>
      <c r="C67" s="42" t="s">
        <v>11</v>
      </c>
      <c r="D67" s="43">
        <f t="shared" si="16"/>
        <v>45</v>
      </c>
      <c r="E67" s="44">
        <v>15</v>
      </c>
      <c r="F67" s="45">
        <v>6</v>
      </c>
      <c r="G67" s="45">
        <v>24</v>
      </c>
      <c r="H67" s="43"/>
      <c r="I67" s="148">
        <f t="shared" si="17"/>
        <v>1</v>
      </c>
      <c r="J67" s="34">
        <f t="shared" si="18"/>
        <v>2</v>
      </c>
      <c r="K67" s="160"/>
    </row>
    <row r="68" spans="1:11" s="24" customFormat="1" ht="12" customHeight="1">
      <c r="A68" s="46" t="s">
        <v>31</v>
      </c>
      <c r="B68" s="37">
        <v>5</v>
      </c>
      <c r="C68" s="42" t="s">
        <v>10</v>
      </c>
      <c r="D68" s="43">
        <f t="shared" si="16"/>
        <v>59</v>
      </c>
      <c r="E68" s="44">
        <v>29</v>
      </c>
      <c r="F68" s="45">
        <v>6</v>
      </c>
      <c r="G68" s="45">
        <v>24</v>
      </c>
      <c r="H68" s="43"/>
      <c r="I68" s="148">
        <f t="shared" si="17"/>
        <v>2</v>
      </c>
      <c r="J68" s="34">
        <f t="shared" si="18"/>
        <v>2</v>
      </c>
      <c r="K68" s="161"/>
    </row>
    <row r="69" spans="1:11" s="22" customFormat="1" ht="12" customHeight="1">
      <c r="A69" s="46" t="s">
        <v>32</v>
      </c>
      <c r="B69" s="37">
        <v>3</v>
      </c>
      <c r="C69" s="42" t="s">
        <v>11</v>
      </c>
      <c r="D69" s="43">
        <f t="shared" si="16"/>
        <v>30</v>
      </c>
      <c r="E69" s="44">
        <v>15</v>
      </c>
      <c r="F69" s="45">
        <v>5</v>
      </c>
      <c r="G69" s="45">
        <v>10</v>
      </c>
      <c r="H69" s="43"/>
      <c r="I69" s="148">
        <f t="shared" si="17"/>
        <v>1</v>
      </c>
      <c r="J69" s="34">
        <f t="shared" si="18"/>
        <v>1</v>
      </c>
      <c r="K69" s="160"/>
    </row>
    <row r="70" spans="1:11" s="22" customFormat="1" ht="12" customHeight="1">
      <c r="A70" s="46" t="s">
        <v>33</v>
      </c>
      <c r="B70" s="37">
        <v>2</v>
      </c>
      <c r="C70" s="42" t="s">
        <v>11</v>
      </c>
      <c r="D70" s="43">
        <f t="shared" si="16"/>
        <v>30</v>
      </c>
      <c r="E70" s="44">
        <v>15</v>
      </c>
      <c r="F70" s="45">
        <v>5</v>
      </c>
      <c r="G70" s="45">
        <v>10</v>
      </c>
      <c r="H70" s="43"/>
      <c r="I70" s="148">
        <f t="shared" si="17"/>
        <v>1</v>
      </c>
      <c r="J70" s="34">
        <f t="shared" si="18"/>
        <v>1</v>
      </c>
      <c r="K70" s="160"/>
    </row>
    <row r="71" spans="1:10" ht="12.75">
      <c r="A71" s="46" t="s">
        <v>34</v>
      </c>
      <c r="B71" s="37">
        <v>3</v>
      </c>
      <c r="C71" s="42" t="s">
        <v>11</v>
      </c>
      <c r="D71" s="43">
        <f>SUM(E71:H71)</f>
        <v>30</v>
      </c>
      <c r="E71" s="44">
        <v>15</v>
      </c>
      <c r="F71" s="45">
        <v>5</v>
      </c>
      <c r="G71" s="45">
        <v>10</v>
      </c>
      <c r="H71" s="43"/>
      <c r="I71" s="148">
        <f t="shared" si="17"/>
        <v>1</v>
      </c>
      <c r="J71" s="34">
        <f t="shared" si="18"/>
        <v>1</v>
      </c>
    </row>
    <row r="72" spans="1:11" s="22" customFormat="1" ht="12" customHeight="1">
      <c r="A72" s="46" t="s">
        <v>35</v>
      </c>
      <c r="B72" s="47">
        <v>2</v>
      </c>
      <c r="C72" s="42" t="s">
        <v>11</v>
      </c>
      <c r="D72" s="43">
        <f t="shared" si="16"/>
        <v>30</v>
      </c>
      <c r="E72" s="34"/>
      <c r="F72" s="43">
        <v>6</v>
      </c>
      <c r="G72" s="48">
        <v>24</v>
      </c>
      <c r="H72" s="43"/>
      <c r="I72" s="148">
        <f t="shared" si="17"/>
        <v>0</v>
      </c>
      <c r="J72" s="34">
        <f t="shared" si="18"/>
        <v>2</v>
      </c>
      <c r="K72" s="160"/>
    </row>
    <row r="73" spans="1:11" s="22" customFormat="1" ht="12" customHeight="1">
      <c r="A73" s="49" t="s">
        <v>12</v>
      </c>
      <c r="B73" s="50">
        <f>SUM(B64:B72)</f>
        <v>30</v>
      </c>
      <c r="C73" s="51">
        <f>COUNTIF(C62:C72,"e")</f>
        <v>3</v>
      </c>
      <c r="D73" s="36">
        <f>SUM(D64:D72)</f>
        <v>358</v>
      </c>
      <c r="E73" s="36">
        <f aca="true" t="shared" si="19" ref="E73:J73">SUM(E64:E72)</f>
        <v>134</v>
      </c>
      <c r="F73" s="36">
        <f t="shared" si="19"/>
        <v>50</v>
      </c>
      <c r="G73" s="36">
        <f t="shared" si="19"/>
        <v>174</v>
      </c>
      <c r="H73" s="36">
        <f t="shared" si="19"/>
        <v>0</v>
      </c>
      <c r="I73" s="149">
        <f t="shared" si="19"/>
        <v>9</v>
      </c>
      <c r="J73" s="36">
        <f t="shared" si="19"/>
        <v>15</v>
      </c>
      <c r="K73" s="160"/>
    </row>
    <row r="74" spans="1:11" s="22" customFormat="1" ht="12" customHeight="1">
      <c r="A74" s="167" t="s">
        <v>22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0"/>
    </row>
    <row r="75" spans="1:11" s="24" customFormat="1" ht="12" customHeight="1">
      <c r="A75" s="94" t="s">
        <v>36</v>
      </c>
      <c r="B75" s="95">
        <v>3</v>
      </c>
      <c r="C75" s="96" t="s">
        <v>10</v>
      </c>
      <c r="D75" s="97">
        <f aca="true" t="shared" si="20" ref="D75:D84">SUM(E75:H75)</f>
        <v>45</v>
      </c>
      <c r="E75" s="97">
        <v>15</v>
      </c>
      <c r="F75" s="97">
        <v>6</v>
      </c>
      <c r="G75" s="98">
        <v>24</v>
      </c>
      <c r="H75" s="97"/>
      <c r="I75" s="150">
        <f>ROUNDUP(E75/15,0)</f>
        <v>1</v>
      </c>
      <c r="J75" s="99">
        <f>ROUNDUP((F75+G75+H75)/15,0)</f>
        <v>2</v>
      </c>
      <c r="K75" s="161"/>
    </row>
    <row r="76" spans="1:11" s="22" customFormat="1" ht="12" customHeight="1">
      <c r="A76" s="94" t="s">
        <v>37</v>
      </c>
      <c r="B76" s="95">
        <v>3</v>
      </c>
      <c r="C76" s="100" t="s">
        <v>11</v>
      </c>
      <c r="D76" s="97">
        <f>SUM(E76:H76)</f>
        <v>60</v>
      </c>
      <c r="E76" s="97">
        <v>30</v>
      </c>
      <c r="F76" s="97">
        <v>10</v>
      </c>
      <c r="G76" s="98">
        <v>20</v>
      </c>
      <c r="H76" s="97"/>
      <c r="I76" s="150">
        <f aca="true" t="shared" si="21" ref="I76:I81">ROUNDUP(E76/15,0)</f>
        <v>2</v>
      </c>
      <c r="J76" s="99">
        <f aca="true" t="shared" si="22" ref="J76:J81">ROUNDUP((F76+G76+H76)/15,0)</f>
        <v>2</v>
      </c>
      <c r="K76" s="160"/>
    </row>
    <row r="77" spans="1:11" s="24" customFormat="1" ht="12.75" customHeight="1">
      <c r="A77" s="138" t="s">
        <v>38</v>
      </c>
      <c r="B77" s="47">
        <v>3</v>
      </c>
      <c r="C77" s="139" t="s">
        <v>11</v>
      </c>
      <c r="D77" s="43">
        <f>SUM(E77:H77)</f>
        <v>44</v>
      </c>
      <c r="E77" s="140">
        <v>29</v>
      </c>
      <c r="F77" s="141">
        <v>5</v>
      </c>
      <c r="G77" s="141">
        <v>10</v>
      </c>
      <c r="H77" s="43"/>
      <c r="I77" s="150">
        <f t="shared" si="21"/>
        <v>2</v>
      </c>
      <c r="J77" s="99">
        <f t="shared" si="22"/>
        <v>1</v>
      </c>
      <c r="K77" s="161"/>
    </row>
    <row r="78" spans="1:11" s="24" customFormat="1" ht="12" customHeight="1">
      <c r="A78" s="142" t="s">
        <v>39</v>
      </c>
      <c r="B78" s="47">
        <v>3</v>
      </c>
      <c r="C78" s="139" t="s">
        <v>10</v>
      </c>
      <c r="D78" s="43">
        <f>SUM(E78:H78)</f>
        <v>45</v>
      </c>
      <c r="E78" s="47">
        <v>15</v>
      </c>
      <c r="F78" s="141">
        <v>10</v>
      </c>
      <c r="G78" s="143">
        <v>20</v>
      </c>
      <c r="H78" s="43"/>
      <c r="I78" s="150">
        <f t="shared" si="21"/>
        <v>1</v>
      </c>
      <c r="J78" s="99">
        <f t="shared" si="22"/>
        <v>2</v>
      </c>
      <c r="K78" s="161"/>
    </row>
    <row r="79" spans="1:11" s="24" customFormat="1" ht="12" customHeight="1">
      <c r="A79" s="138" t="s">
        <v>40</v>
      </c>
      <c r="B79" s="47">
        <v>3</v>
      </c>
      <c r="C79" s="139" t="s">
        <v>11</v>
      </c>
      <c r="D79" s="43">
        <f>SUM(E79:H79)</f>
        <v>45</v>
      </c>
      <c r="E79" s="47">
        <v>15</v>
      </c>
      <c r="F79" s="141">
        <v>6</v>
      </c>
      <c r="G79" s="143">
        <v>24</v>
      </c>
      <c r="H79" s="43"/>
      <c r="I79" s="150">
        <f t="shared" si="21"/>
        <v>1</v>
      </c>
      <c r="J79" s="99">
        <f t="shared" si="22"/>
        <v>2</v>
      </c>
      <c r="K79" s="161"/>
    </row>
    <row r="80" spans="1:11" s="24" customFormat="1" ht="12" customHeight="1">
      <c r="A80" s="142" t="s">
        <v>41</v>
      </c>
      <c r="B80" s="47">
        <v>3</v>
      </c>
      <c r="C80" s="139" t="s">
        <v>10</v>
      </c>
      <c r="D80" s="43">
        <f>SUM(E80:H80)</f>
        <v>59</v>
      </c>
      <c r="E80" s="47">
        <v>15</v>
      </c>
      <c r="F80" s="141">
        <v>6</v>
      </c>
      <c r="G80" s="143">
        <v>38</v>
      </c>
      <c r="H80" s="43"/>
      <c r="I80" s="150">
        <f t="shared" si="21"/>
        <v>1</v>
      </c>
      <c r="J80" s="99">
        <f t="shared" si="22"/>
        <v>3</v>
      </c>
      <c r="K80" s="161"/>
    </row>
    <row r="81" spans="1:11" s="25" customFormat="1" ht="12.75">
      <c r="A81" s="142" t="s">
        <v>42</v>
      </c>
      <c r="B81" s="47">
        <v>3</v>
      </c>
      <c r="C81" s="139" t="s">
        <v>11</v>
      </c>
      <c r="D81" s="43">
        <f t="shared" si="20"/>
        <v>59</v>
      </c>
      <c r="E81" s="47">
        <v>29</v>
      </c>
      <c r="F81" s="141">
        <v>6</v>
      </c>
      <c r="G81" s="143">
        <v>16</v>
      </c>
      <c r="H81" s="43">
        <v>8</v>
      </c>
      <c r="I81" s="150">
        <f t="shared" si="21"/>
        <v>2</v>
      </c>
      <c r="J81" s="99">
        <f t="shared" si="22"/>
        <v>2</v>
      </c>
      <c r="K81" s="162"/>
    </row>
    <row r="82" spans="1:11" s="25" customFormat="1" ht="12.75">
      <c r="A82" s="142" t="s">
        <v>43</v>
      </c>
      <c r="B82" s="47">
        <v>3</v>
      </c>
      <c r="C82" s="139" t="s">
        <v>11</v>
      </c>
      <c r="D82" s="43">
        <f t="shared" si="20"/>
        <v>45</v>
      </c>
      <c r="E82" s="47">
        <v>15</v>
      </c>
      <c r="F82" s="141">
        <v>10</v>
      </c>
      <c r="G82" s="143">
        <v>20</v>
      </c>
      <c r="H82" s="43"/>
      <c r="I82" s="150">
        <f>ROUNDUP(E82/15,0)</f>
        <v>1</v>
      </c>
      <c r="J82" s="99">
        <f>ROUNDUP((F82+G82+H82)/15,0)</f>
        <v>2</v>
      </c>
      <c r="K82" s="162"/>
    </row>
    <row r="83" spans="1:11" s="25" customFormat="1" ht="12.75">
      <c r="A83" s="142" t="s">
        <v>79</v>
      </c>
      <c r="B83" s="47">
        <v>1</v>
      </c>
      <c r="C83" s="139" t="s">
        <v>11</v>
      </c>
      <c r="D83" s="43">
        <f t="shared" si="20"/>
        <v>15</v>
      </c>
      <c r="E83" s="47"/>
      <c r="F83" s="141"/>
      <c r="G83" s="143">
        <v>15</v>
      </c>
      <c r="H83" s="43"/>
      <c r="I83" s="150">
        <f>ROUNDUP(E83/15,0)</f>
        <v>0</v>
      </c>
      <c r="J83" s="99">
        <f>ROUNDUP((F83+G83+H83)/15,0)</f>
        <v>1</v>
      </c>
      <c r="K83" s="162"/>
    </row>
    <row r="84" spans="1:11" s="25" customFormat="1" ht="12.75">
      <c r="A84" s="94" t="s">
        <v>44</v>
      </c>
      <c r="B84" s="95">
        <v>5</v>
      </c>
      <c r="C84" s="96" t="s">
        <v>11</v>
      </c>
      <c r="D84" s="97">
        <f t="shared" si="20"/>
        <v>0</v>
      </c>
      <c r="E84" s="95"/>
      <c r="F84" s="103"/>
      <c r="G84" s="104"/>
      <c r="H84" s="97"/>
      <c r="I84" s="150">
        <f>ROUNDUP(E84/15,0)</f>
        <v>0</v>
      </c>
      <c r="J84" s="99">
        <f>ROUNDUP((F84+G84+H84)/15,0)</f>
        <v>0</v>
      </c>
      <c r="K84" s="162"/>
    </row>
    <row r="85" spans="1:11" s="25" customFormat="1" ht="13.5">
      <c r="A85" s="107" t="s">
        <v>12</v>
      </c>
      <c r="B85" s="108">
        <f>SUM(B75:B84)</f>
        <v>30</v>
      </c>
      <c r="C85" s="109">
        <f>COUNTIF(C75:C84,"e")</f>
        <v>3</v>
      </c>
      <c r="D85" s="59">
        <f aca="true" t="shared" si="23" ref="D85:I85">SUM(D75:D84)</f>
        <v>417</v>
      </c>
      <c r="E85" s="59">
        <f t="shared" si="23"/>
        <v>163</v>
      </c>
      <c r="F85" s="59">
        <f t="shared" si="23"/>
        <v>59</v>
      </c>
      <c r="G85" s="59">
        <f t="shared" si="23"/>
        <v>187</v>
      </c>
      <c r="H85" s="59">
        <f t="shared" si="23"/>
        <v>8</v>
      </c>
      <c r="I85" s="151">
        <f t="shared" si="23"/>
        <v>11</v>
      </c>
      <c r="J85" s="110">
        <f>ROUNDUP((F85+G85+H85)/15,0)</f>
        <v>17</v>
      </c>
      <c r="K85" s="162"/>
    </row>
    <row r="86" spans="1:11" s="25" customFormat="1" ht="13.5">
      <c r="A86" s="168" t="s">
        <v>23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2"/>
    </row>
    <row r="87" spans="1:11" s="25" customFormat="1" ht="12.75">
      <c r="A87" s="94" t="s">
        <v>45</v>
      </c>
      <c r="B87" s="95">
        <v>4</v>
      </c>
      <c r="C87" s="96" t="s">
        <v>11</v>
      </c>
      <c r="D87" s="97">
        <f aca="true" t="shared" si="24" ref="D87:D92">SUM(E87:H87)</f>
        <v>45</v>
      </c>
      <c r="E87" s="105">
        <v>15</v>
      </c>
      <c r="F87" s="103">
        <v>6</v>
      </c>
      <c r="G87" s="104">
        <v>24</v>
      </c>
      <c r="H87" s="97"/>
      <c r="I87" s="150">
        <f>ROUNDUP(E87/15,0)</f>
        <v>1</v>
      </c>
      <c r="J87" s="99">
        <f>ROUNDUP((F87+G87+H87)/15,0)</f>
        <v>2</v>
      </c>
      <c r="K87" s="162"/>
    </row>
    <row r="88" spans="1:11" s="25" customFormat="1" ht="12.75">
      <c r="A88" s="94" t="s">
        <v>46</v>
      </c>
      <c r="B88" s="95">
        <v>4</v>
      </c>
      <c r="C88" s="96" t="s">
        <v>10</v>
      </c>
      <c r="D88" s="97">
        <f t="shared" si="24"/>
        <v>45</v>
      </c>
      <c r="E88" s="102">
        <v>15</v>
      </c>
      <c r="F88" s="102">
        <v>6</v>
      </c>
      <c r="G88" s="102">
        <v>24</v>
      </c>
      <c r="H88" s="97"/>
      <c r="I88" s="150">
        <f aca="true" t="shared" si="25" ref="I88:I93">ROUNDUP(E88/15,0)</f>
        <v>1</v>
      </c>
      <c r="J88" s="99">
        <f aca="true" t="shared" si="26" ref="J88:J93">ROUNDUP((F88+G88+H88)/15,0)</f>
        <v>2</v>
      </c>
      <c r="K88" s="162"/>
    </row>
    <row r="89" spans="1:11" s="25" customFormat="1" ht="12.75">
      <c r="A89" s="94" t="s">
        <v>47</v>
      </c>
      <c r="B89" s="95">
        <v>4</v>
      </c>
      <c r="C89" s="96" t="s">
        <v>11</v>
      </c>
      <c r="D89" s="97">
        <f t="shared" si="24"/>
        <v>45</v>
      </c>
      <c r="E89" s="102">
        <v>15</v>
      </c>
      <c r="F89" s="102">
        <v>6</v>
      </c>
      <c r="G89" s="102">
        <v>20</v>
      </c>
      <c r="H89" s="97">
        <v>4</v>
      </c>
      <c r="I89" s="150">
        <f t="shared" si="25"/>
        <v>1</v>
      </c>
      <c r="J89" s="99">
        <f t="shared" si="26"/>
        <v>2</v>
      </c>
      <c r="K89" s="162"/>
    </row>
    <row r="90" spans="1:11" s="25" customFormat="1" ht="12.75">
      <c r="A90" s="94" t="s">
        <v>48</v>
      </c>
      <c r="B90" s="95">
        <v>3</v>
      </c>
      <c r="C90" s="96" t="s">
        <v>10</v>
      </c>
      <c r="D90" s="97">
        <f t="shared" si="24"/>
        <v>30</v>
      </c>
      <c r="E90" s="102">
        <v>15</v>
      </c>
      <c r="F90" s="102">
        <v>5</v>
      </c>
      <c r="G90" s="102">
        <v>10</v>
      </c>
      <c r="H90" s="97"/>
      <c r="I90" s="150">
        <f t="shared" si="25"/>
        <v>1</v>
      </c>
      <c r="J90" s="99">
        <f t="shared" si="26"/>
        <v>1</v>
      </c>
      <c r="K90" s="162"/>
    </row>
    <row r="91" spans="1:11" s="25" customFormat="1" ht="12.75">
      <c r="A91" s="94" t="s">
        <v>49</v>
      </c>
      <c r="B91" s="95">
        <v>2</v>
      </c>
      <c r="C91" s="96" t="s">
        <v>11</v>
      </c>
      <c r="D91" s="97">
        <f t="shared" si="24"/>
        <v>30</v>
      </c>
      <c r="E91" s="102">
        <v>15</v>
      </c>
      <c r="F91" s="102"/>
      <c r="G91" s="102">
        <v>15</v>
      </c>
      <c r="H91" s="97"/>
      <c r="I91" s="150">
        <f t="shared" si="25"/>
        <v>1</v>
      </c>
      <c r="J91" s="99">
        <f t="shared" si="26"/>
        <v>1</v>
      </c>
      <c r="K91" s="162"/>
    </row>
    <row r="92" spans="1:11" s="25" customFormat="1" ht="12.75">
      <c r="A92" s="94" t="s">
        <v>78</v>
      </c>
      <c r="B92" s="95">
        <v>3</v>
      </c>
      <c r="C92" s="96" t="s">
        <v>11</v>
      </c>
      <c r="D92" s="97">
        <f t="shared" si="24"/>
        <v>30</v>
      </c>
      <c r="E92" s="97"/>
      <c r="F92" s="97"/>
      <c r="G92" s="97">
        <v>30</v>
      </c>
      <c r="H92" s="97"/>
      <c r="I92" s="150">
        <f t="shared" si="25"/>
        <v>0</v>
      </c>
      <c r="J92" s="99">
        <f t="shared" si="26"/>
        <v>2</v>
      </c>
      <c r="K92" s="162"/>
    </row>
    <row r="93" spans="1:11" s="25" customFormat="1" ht="12.75">
      <c r="A93" s="94" t="s">
        <v>24</v>
      </c>
      <c r="B93" s="95">
        <v>10</v>
      </c>
      <c r="C93" s="96"/>
      <c r="D93" s="97"/>
      <c r="E93" s="97"/>
      <c r="F93" s="97"/>
      <c r="G93" s="97"/>
      <c r="H93" s="97"/>
      <c r="I93" s="150">
        <f t="shared" si="25"/>
        <v>0</v>
      </c>
      <c r="J93" s="99">
        <f t="shared" si="26"/>
        <v>0</v>
      </c>
      <c r="K93" s="162"/>
    </row>
    <row r="94" spans="1:10" ht="13.5">
      <c r="A94" s="49" t="s">
        <v>12</v>
      </c>
      <c r="B94" s="50">
        <f>SUM(B87:B93)</f>
        <v>30</v>
      </c>
      <c r="C94" s="51">
        <f>COUNTIF(C87:C93,"e")</f>
        <v>2</v>
      </c>
      <c r="D94" s="36">
        <f aca="true" t="shared" si="27" ref="D94:I94">SUM(D87:D93)</f>
        <v>225</v>
      </c>
      <c r="E94" s="59">
        <f t="shared" si="27"/>
        <v>75</v>
      </c>
      <c r="F94" s="36">
        <f t="shared" si="27"/>
        <v>23</v>
      </c>
      <c r="G94" s="36">
        <f t="shared" si="27"/>
        <v>123</v>
      </c>
      <c r="H94" s="36">
        <f t="shared" si="27"/>
        <v>4</v>
      </c>
      <c r="I94" s="149">
        <f t="shared" si="27"/>
        <v>5</v>
      </c>
      <c r="J94" s="60">
        <f>ROUNDUP((F94+G94+H94)/15,0)</f>
        <v>10</v>
      </c>
    </row>
    <row r="95" spans="1:10" ht="13.5">
      <c r="A95" s="39" t="s">
        <v>25</v>
      </c>
      <c r="B95" s="40">
        <f aca="true" t="shared" si="28" ref="B95:G95">B73+B85+B94</f>
        <v>90</v>
      </c>
      <c r="C95" s="40">
        <f t="shared" si="28"/>
        <v>8</v>
      </c>
      <c r="D95" s="40">
        <f t="shared" si="28"/>
        <v>1000</v>
      </c>
      <c r="E95" s="40">
        <f t="shared" si="28"/>
        <v>372</v>
      </c>
      <c r="F95" s="40">
        <f t="shared" si="28"/>
        <v>132</v>
      </c>
      <c r="G95" s="40">
        <f t="shared" si="28"/>
        <v>484</v>
      </c>
      <c r="H95" s="41"/>
      <c r="I95" s="33"/>
      <c r="J95" s="35"/>
    </row>
    <row r="96" spans="1:10" ht="13.5">
      <c r="A96" s="123" t="s">
        <v>26</v>
      </c>
      <c r="B96" s="124">
        <f aca="true" t="shared" si="29" ref="B96:H96">B17+B29+B42+B54+B73+B85+B94</f>
        <v>210</v>
      </c>
      <c r="C96" s="124">
        <f t="shared" si="29"/>
        <v>20</v>
      </c>
      <c r="D96" s="124">
        <f t="shared" si="29"/>
        <v>2400</v>
      </c>
      <c r="E96" s="124">
        <f t="shared" si="29"/>
        <v>947</v>
      </c>
      <c r="F96" s="124">
        <f t="shared" si="29"/>
        <v>397</v>
      </c>
      <c r="G96" s="124">
        <f t="shared" si="29"/>
        <v>1038</v>
      </c>
      <c r="H96" s="124">
        <f t="shared" si="29"/>
        <v>18</v>
      </c>
      <c r="I96" s="10"/>
      <c r="J96" s="10"/>
    </row>
    <row r="97" spans="1:10" ht="13.5">
      <c r="A97" s="28" t="s">
        <v>15</v>
      </c>
      <c r="B97" s="31"/>
      <c r="C97" s="29"/>
      <c r="D97" s="26"/>
      <c r="E97" s="27">
        <f>(E96/D96)*100</f>
        <v>39.458333333333336</v>
      </c>
      <c r="F97" s="27">
        <f>(F96/D96)*100</f>
        <v>16.541666666666664</v>
      </c>
      <c r="G97" s="27">
        <f>(G96/D96)*100</f>
        <v>43.25</v>
      </c>
      <c r="H97" s="27">
        <f>(H96/D96)*100</f>
        <v>0.75</v>
      </c>
      <c r="I97" s="11"/>
      <c r="J97" s="12"/>
    </row>
  </sheetData>
  <sheetProtection selectLockedCells="1" selectUnlockedCells="1"/>
  <mergeCells count="10">
    <mergeCell ref="A63:J63"/>
    <mergeCell ref="A1:J1"/>
    <mergeCell ref="A74:J74"/>
    <mergeCell ref="A86:J86"/>
    <mergeCell ref="A2:J2"/>
    <mergeCell ref="I57:J57"/>
    <mergeCell ref="A5:J5"/>
    <mergeCell ref="A43:J43"/>
    <mergeCell ref="A30:J30"/>
    <mergeCell ref="A18:J18"/>
  </mergeCells>
  <printOptions/>
  <pageMargins left="0" right="0" top="0.2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zoomScale="115" zoomScaleNormal="115" zoomScalePageLayoutView="0" workbookViewId="0" topLeftCell="B1">
      <selection activeCell="P8" sqref="P8"/>
    </sheetView>
  </sheetViews>
  <sheetFormatPr defaultColWidth="9.140625" defaultRowHeight="12.75"/>
  <cols>
    <col min="1" max="1" width="0" style="0" hidden="1" customWidth="1"/>
    <col min="2" max="2" width="44.57421875" style="0" customWidth="1"/>
    <col min="3" max="7" width="6.28125" style="0" customWidth="1"/>
    <col min="8" max="9" width="5.421875" style="0" customWidth="1"/>
    <col min="10" max="11" width="6.28125" style="0" customWidth="1"/>
  </cols>
  <sheetData>
    <row r="1" spans="2:11" ht="12.75">
      <c r="B1" s="180" t="s">
        <v>16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2:11" ht="45" customHeight="1">
      <c r="B2" s="181" t="s">
        <v>83</v>
      </c>
      <c r="C2" s="182"/>
      <c r="D2" s="182"/>
      <c r="E2" s="182"/>
      <c r="F2" s="182"/>
      <c r="G2" s="182"/>
      <c r="H2" s="182"/>
      <c r="I2" s="182"/>
      <c r="J2" s="182"/>
      <c r="K2" s="183"/>
    </row>
    <row r="3" spans="2:11" ht="100.5">
      <c r="B3" s="125" t="s">
        <v>0</v>
      </c>
      <c r="C3" s="126" t="s">
        <v>1</v>
      </c>
      <c r="D3" s="127" t="s">
        <v>2</v>
      </c>
      <c r="E3" s="127" t="s">
        <v>3</v>
      </c>
      <c r="F3" s="128" t="s">
        <v>4</v>
      </c>
      <c r="G3" s="129" t="s">
        <v>5</v>
      </c>
      <c r="H3" s="129" t="s">
        <v>6</v>
      </c>
      <c r="I3" s="127" t="s">
        <v>7</v>
      </c>
      <c r="J3" s="128" t="s">
        <v>8</v>
      </c>
      <c r="K3" s="128" t="s">
        <v>9</v>
      </c>
    </row>
    <row r="4" spans="2:11" ht="12.75" customHeight="1">
      <c r="B4" s="184" t="s">
        <v>92</v>
      </c>
      <c r="C4" s="185"/>
      <c r="D4" s="185"/>
      <c r="E4" s="185"/>
      <c r="F4" s="185"/>
      <c r="G4" s="185"/>
      <c r="H4" s="185"/>
      <c r="I4" s="185"/>
      <c r="J4" s="185"/>
      <c r="K4" s="186"/>
    </row>
    <row r="5" spans="2:11" ht="12.75" customHeight="1">
      <c r="B5" s="130" t="s">
        <v>94</v>
      </c>
      <c r="C5" s="133">
        <v>2</v>
      </c>
      <c r="D5" s="112" t="s">
        <v>11</v>
      </c>
      <c r="E5" s="113">
        <v>30</v>
      </c>
      <c r="F5" s="115">
        <v>30</v>
      </c>
      <c r="G5" s="131"/>
      <c r="H5" s="131"/>
      <c r="I5" s="132"/>
      <c r="J5" s="34">
        <f>F5/15</f>
        <v>2</v>
      </c>
      <c r="K5" s="34">
        <f>G5/15</f>
        <v>0</v>
      </c>
    </row>
    <row r="6" spans="2:11" ht="18">
      <c r="B6" s="130" t="s">
        <v>95</v>
      </c>
      <c r="C6" s="133">
        <v>2</v>
      </c>
      <c r="D6" s="112" t="s">
        <v>11</v>
      </c>
      <c r="E6" s="113">
        <v>30</v>
      </c>
      <c r="F6" s="115">
        <v>30</v>
      </c>
      <c r="G6" s="131"/>
      <c r="H6" s="131"/>
      <c r="I6" s="132"/>
      <c r="J6" s="34">
        <f>F6/15</f>
        <v>2</v>
      </c>
      <c r="K6" s="34">
        <f>G6/15</f>
        <v>0</v>
      </c>
    </row>
    <row r="7" spans="2:11" ht="12.75" customHeight="1">
      <c r="B7" s="184" t="s">
        <v>93</v>
      </c>
      <c r="C7" s="185"/>
      <c r="D7" s="185"/>
      <c r="E7" s="185"/>
      <c r="F7" s="185"/>
      <c r="G7" s="185"/>
      <c r="H7" s="185"/>
      <c r="I7" s="185"/>
      <c r="J7" s="185"/>
      <c r="K7" s="186"/>
    </row>
    <row r="8" spans="2:11" ht="12.75" customHeight="1">
      <c r="B8" s="130" t="s">
        <v>96</v>
      </c>
      <c r="C8" s="133">
        <v>2</v>
      </c>
      <c r="D8" s="112" t="s">
        <v>11</v>
      </c>
      <c r="E8" s="113">
        <v>30</v>
      </c>
      <c r="F8" s="115">
        <v>30</v>
      </c>
      <c r="G8" s="131"/>
      <c r="H8" s="131"/>
      <c r="I8" s="132"/>
      <c r="J8" s="34">
        <f>F8/15</f>
        <v>2</v>
      </c>
      <c r="K8" s="34">
        <f>G8/15</f>
        <v>0</v>
      </c>
    </row>
    <row r="9" spans="2:11" ht="18">
      <c r="B9" s="130" t="s">
        <v>97</v>
      </c>
      <c r="C9" s="133">
        <v>2</v>
      </c>
      <c r="D9" s="112" t="s">
        <v>11</v>
      </c>
      <c r="E9" s="113">
        <v>30</v>
      </c>
      <c r="F9" s="115">
        <v>30</v>
      </c>
      <c r="G9" s="131"/>
      <c r="H9" s="131"/>
      <c r="I9" s="132"/>
      <c r="J9" s="34">
        <f>F9/15</f>
        <v>2</v>
      </c>
      <c r="K9" s="34">
        <f>G9/15</f>
        <v>0</v>
      </c>
    </row>
    <row r="10" spans="2:11" ht="12.75" customHeight="1">
      <c r="B10" s="184" t="s">
        <v>91</v>
      </c>
      <c r="C10" s="185"/>
      <c r="D10" s="185"/>
      <c r="E10" s="185"/>
      <c r="F10" s="185"/>
      <c r="G10" s="185"/>
      <c r="H10" s="185"/>
      <c r="I10" s="185"/>
      <c r="J10" s="185"/>
      <c r="K10" s="186"/>
    </row>
    <row r="11" spans="2:11" ht="12.75" customHeight="1">
      <c r="B11" s="130" t="s">
        <v>85</v>
      </c>
      <c r="C11" s="133">
        <v>1</v>
      </c>
      <c r="D11" s="112" t="s">
        <v>11</v>
      </c>
      <c r="E11" s="113">
        <f aca="true" t="shared" si="0" ref="E11:E16">SUM(F11:I11)</f>
        <v>15</v>
      </c>
      <c r="F11" s="115">
        <v>15</v>
      </c>
      <c r="G11" s="131"/>
      <c r="H11" s="131"/>
      <c r="I11" s="132"/>
      <c r="J11" s="34">
        <f aca="true" t="shared" si="1" ref="J11:K16">F11/15</f>
        <v>1</v>
      </c>
      <c r="K11" s="34">
        <f t="shared" si="1"/>
        <v>0</v>
      </c>
    </row>
    <row r="12" spans="2:11" ht="18">
      <c r="B12" s="130" t="s">
        <v>86</v>
      </c>
      <c r="C12" s="133">
        <v>1</v>
      </c>
      <c r="D12" s="112" t="s">
        <v>11</v>
      </c>
      <c r="E12" s="113">
        <f t="shared" si="0"/>
        <v>15</v>
      </c>
      <c r="F12" s="115">
        <v>15</v>
      </c>
      <c r="G12" s="131"/>
      <c r="H12" s="131"/>
      <c r="I12" s="132"/>
      <c r="J12" s="34">
        <f t="shared" si="1"/>
        <v>1</v>
      </c>
      <c r="K12" s="34">
        <f t="shared" si="1"/>
        <v>0</v>
      </c>
    </row>
    <row r="13" spans="2:11" ht="12.75" customHeight="1">
      <c r="B13" s="130" t="s">
        <v>87</v>
      </c>
      <c r="C13" s="133">
        <v>1</v>
      </c>
      <c r="D13" s="112" t="s">
        <v>11</v>
      </c>
      <c r="E13" s="113">
        <f t="shared" si="0"/>
        <v>15</v>
      </c>
      <c r="F13" s="115">
        <v>15</v>
      </c>
      <c r="G13" s="131"/>
      <c r="H13" s="131"/>
      <c r="I13" s="132"/>
      <c r="J13" s="34">
        <f t="shared" si="1"/>
        <v>1</v>
      </c>
      <c r="K13" s="34">
        <f t="shared" si="1"/>
        <v>0</v>
      </c>
    </row>
    <row r="14" spans="2:11" ht="12.75" customHeight="1">
      <c r="B14" s="130" t="s">
        <v>88</v>
      </c>
      <c r="C14" s="133">
        <v>1</v>
      </c>
      <c r="D14" s="112" t="s">
        <v>11</v>
      </c>
      <c r="E14" s="113">
        <f t="shared" si="0"/>
        <v>15</v>
      </c>
      <c r="F14" s="115">
        <v>15</v>
      </c>
      <c r="G14" s="131"/>
      <c r="H14" s="131"/>
      <c r="I14" s="132"/>
      <c r="J14" s="34">
        <f t="shared" si="1"/>
        <v>1</v>
      </c>
      <c r="K14" s="34">
        <f t="shared" si="1"/>
        <v>0</v>
      </c>
    </row>
    <row r="15" spans="2:11" ht="18">
      <c r="B15" s="130" t="s">
        <v>89</v>
      </c>
      <c r="C15" s="133">
        <v>1</v>
      </c>
      <c r="D15" s="112" t="s">
        <v>11</v>
      </c>
      <c r="E15" s="113">
        <f t="shared" si="0"/>
        <v>15</v>
      </c>
      <c r="F15" s="115">
        <v>15</v>
      </c>
      <c r="G15" s="131"/>
      <c r="H15" s="131"/>
      <c r="I15" s="132"/>
      <c r="J15" s="34">
        <f t="shared" si="1"/>
        <v>1</v>
      </c>
      <c r="K15" s="34">
        <f t="shared" si="1"/>
        <v>0</v>
      </c>
    </row>
    <row r="16" spans="2:11" ht="18">
      <c r="B16" s="130" t="s">
        <v>90</v>
      </c>
      <c r="C16" s="133">
        <v>1</v>
      </c>
      <c r="D16" s="112" t="s">
        <v>11</v>
      </c>
      <c r="E16" s="113">
        <f t="shared" si="0"/>
        <v>15</v>
      </c>
      <c r="F16" s="115">
        <v>15</v>
      </c>
      <c r="G16" s="131"/>
      <c r="H16" s="131"/>
      <c r="I16" s="132"/>
      <c r="J16" s="34">
        <f t="shared" si="1"/>
        <v>1</v>
      </c>
      <c r="K16" s="34">
        <f t="shared" si="1"/>
        <v>0</v>
      </c>
    </row>
  </sheetData>
  <sheetProtection/>
  <mergeCells count="5">
    <mergeCell ref="B1:K1"/>
    <mergeCell ref="B2:K2"/>
    <mergeCell ref="B10:K10"/>
    <mergeCell ref="B7:K7"/>
    <mergeCell ref="B4:K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2015-05-25T07:20:24Z</cp:lastPrinted>
  <dcterms:created xsi:type="dcterms:W3CDTF">2013-01-21T11:52:24Z</dcterms:created>
  <dcterms:modified xsi:type="dcterms:W3CDTF">2015-05-29T11:17:49Z</dcterms:modified>
  <cp:category/>
  <cp:version/>
  <cp:contentType/>
  <cp:contentStatus/>
</cp:coreProperties>
</file>